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SBISL_貼付" sheetId="1" r:id="rId1"/>
    <sheet name="SBISL_集計" sheetId="2" r:id="rId2"/>
    <sheet name="クラバン_貼付" sheetId="3" r:id="rId3"/>
    <sheet name="クラバン_集計" sheetId="4" r:id="rId4"/>
    <sheet name="クラクレ" sheetId="6" r:id="rId5"/>
    <sheet name="オナブ_貼付" sheetId="5" r:id="rId6"/>
    <sheet name="オナブ_集計" sheetId="7" r:id="rId7"/>
  </sheets>
  <calcPr calcId="152511"/>
</workbook>
</file>

<file path=xl/calcChain.xml><?xml version="1.0" encoding="utf-8"?>
<calcChain xmlns="http://schemas.openxmlformats.org/spreadsheetml/2006/main">
  <c r="I48" i="4" l="1"/>
  <c r="I47" i="4"/>
  <c r="I46" i="4"/>
  <c r="I45" i="4"/>
  <c r="I44" i="4"/>
  <c r="I43" i="4"/>
  <c r="I42" i="4"/>
  <c r="I41" i="4"/>
  <c r="I40" i="4"/>
  <c r="I39" i="4"/>
  <c r="I38" i="4"/>
  <c r="I37" i="4"/>
  <c r="I32" i="4"/>
  <c r="I31" i="4"/>
  <c r="I30" i="4"/>
  <c r="I29" i="4"/>
  <c r="I28" i="4"/>
  <c r="I27" i="4"/>
  <c r="I26" i="4"/>
  <c r="I25" i="4"/>
  <c r="I24" i="4"/>
  <c r="I23" i="4"/>
  <c r="I22" i="4"/>
  <c r="I21" i="4"/>
  <c r="I6" i="4"/>
  <c r="I7" i="4"/>
  <c r="I8" i="4"/>
  <c r="I9" i="4"/>
  <c r="I10" i="4"/>
  <c r="I11" i="4"/>
  <c r="I12" i="4"/>
  <c r="I13" i="4"/>
  <c r="I14" i="4"/>
  <c r="I15" i="4"/>
  <c r="I16" i="4"/>
  <c r="I5" i="4"/>
  <c r="E16" i="4"/>
  <c r="E15" i="4"/>
  <c r="E14" i="4"/>
  <c r="E13" i="4"/>
  <c r="E12" i="4"/>
  <c r="E11" i="4"/>
  <c r="E10" i="4"/>
  <c r="E9" i="4"/>
  <c r="E8" i="4"/>
  <c r="E7" i="4"/>
  <c r="E6" i="4"/>
  <c r="E5" i="4"/>
  <c r="E32" i="4"/>
  <c r="E31" i="4"/>
  <c r="E30" i="4"/>
  <c r="E29" i="4"/>
  <c r="E28" i="4"/>
  <c r="E27" i="4"/>
  <c r="E26" i="4"/>
  <c r="E25" i="4"/>
  <c r="E24" i="4"/>
  <c r="E23" i="4"/>
  <c r="E22" i="4"/>
  <c r="E21" i="4"/>
  <c r="E38" i="4"/>
  <c r="E39" i="4"/>
  <c r="E40" i="4"/>
  <c r="E41" i="4"/>
  <c r="E42" i="4"/>
  <c r="E43" i="4"/>
  <c r="E44" i="4"/>
  <c r="E45" i="4"/>
  <c r="E46" i="4"/>
  <c r="E47" i="4"/>
  <c r="E48" i="4"/>
  <c r="E37" i="4"/>
  <c r="G15" i="7" l="1"/>
  <c r="F15" i="7"/>
  <c r="D15" i="7"/>
  <c r="C15" i="7"/>
  <c r="B15" i="7"/>
  <c r="G14" i="7"/>
  <c r="F14" i="7"/>
  <c r="D14" i="7"/>
  <c r="C14" i="7"/>
  <c r="B14" i="7"/>
  <c r="G13" i="7"/>
  <c r="F13" i="7"/>
  <c r="D13" i="7"/>
  <c r="C13" i="7"/>
  <c r="B13" i="7"/>
  <c r="G12" i="7"/>
  <c r="F12" i="7"/>
  <c r="D12" i="7"/>
  <c r="E12" i="7" s="1"/>
  <c r="C12" i="7"/>
  <c r="B12" i="7"/>
  <c r="G11" i="7"/>
  <c r="F11" i="7"/>
  <c r="D11" i="7"/>
  <c r="C11" i="7"/>
  <c r="B11" i="7"/>
  <c r="G10" i="7"/>
  <c r="F10" i="7"/>
  <c r="D10" i="7"/>
  <c r="E10" i="7" s="1"/>
  <c r="C10" i="7"/>
  <c r="B10" i="7"/>
  <c r="G9" i="7"/>
  <c r="F9" i="7"/>
  <c r="D9" i="7"/>
  <c r="C9" i="7"/>
  <c r="B9" i="7"/>
  <c r="G8" i="7"/>
  <c r="F8" i="7"/>
  <c r="D8" i="7"/>
  <c r="C8" i="7"/>
  <c r="B8" i="7"/>
  <c r="G7" i="7"/>
  <c r="F7" i="7"/>
  <c r="D7" i="7"/>
  <c r="C7" i="7"/>
  <c r="B7" i="7"/>
  <c r="G6" i="7"/>
  <c r="F6" i="7"/>
  <c r="D6" i="7"/>
  <c r="C6" i="7"/>
  <c r="B6" i="7"/>
  <c r="G5" i="7"/>
  <c r="F5" i="7"/>
  <c r="D5" i="7"/>
  <c r="C5" i="7"/>
  <c r="B5" i="7"/>
  <c r="G4" i="7"/>
  <c r="F4" i="7"/>
  <c r="D4" i="7"/>
  <c r="C4" i="7"/>
  <c r="B4" i="7"/>
  <c r="H16" i="4"/>
  <c r="G16" i="4"/>
  <c r="F16" i="4"/>
  <c r="D16" i="4"/>
  <c r="C16" i="4"/>
  <c r="B16" i="4"/>
  <c r="H15" i="4"/>
  <c r="G15" i="4"/>
  <c r="F15" i="4"/>
  <c r="D15" i="4"/>
  <c r="C15" i="4"/>
  <c r="B15" i="4"/>
  <c r="H14" i="4"/>
  <c r="G14" i="4"/>
  <c r="F14" i="4"/>
  <c r="D14" i="4"/>
  <c r="C14" i="4"/>
  <c r="B14" i="4"/>
  <c r="H13" i="4"/>
  <c r="G13" i="4"/>
  <c r="F13" i="4"/>
  <c r="D13" i="4"/>
  <c r="C13" i="4"/>
  <c r="B13" i="4"/>
  <c r="H12" i="4"/>
  <c r="G12" i="4"/>
  <c r="F12" i="4"/>
  <c r="D12" i="4"/>
  <c r="C12" i="4"/>
  <c r="B12" i="4"/>
  <c r="H11" i="4"/>
  <c r="G11" i="4"/>
  <c r="F11" i="4"/>
  <c r="D11" i="4"/>
  <c r="C11" i="4"/>
  <c r="B11" i="4"/>
  <c r="H10" i="4"/>
  <c r="G10" i="4"/>
  <c r="F10" i="4"/>
  <c r="D10" i="4"/>
  <c r="C10" i="4"/>
  <c r="B10" i="4"/>
  <c r="H9" i="4"/>
  <c r="G9" i="4"/>
  <c r="F9" i="4"/>
  <c r="D9" i="4"/>
  <c r="C9" i="4"/>
  <c r="B9" i="4"/>
  <c r="H8" i="4"/>
  <c r="G8" i="4"/>
  <c r="F8" i="4"/>
  <c r="D8" i="4"/>
  <c r="C8" i="4"/>
  <c r="B8" i="4"/>
  <c r="H7" i="4"/>
  <c r="G7" i="4"/>
  <c r="F7" i="4"/>
  <c r="D7" i="4"/>
  <c r="C7" i="4"/>
  <c r="B7" i="4"/>
  <c r="H6" i="4"/>
  <c r="G6" i="4"/>
  <c r="F6" i="4"/>
  <c r="D6" i="4"/>
  <c r="C6" i="4"/>
  <c r="B6" i="4"/>
  <c r="H5" i="4"/>
  <c r="G5" i="4"/>
  <c r="F5" i="4"/>
  <c r="D5" i="4"/>
  <c r="C5" i="4"/>
  <c r="B5" i="4"/>
  <c r="G15" i="2"/>
  <c r="F15" i="2"/>
  <c r="D15" i="2"/>
  <c r="C15" i="2"/>
  <c r="B15" i="2"/>
  <c r="G14" i="2"/>
  <c r="F14" i="2"/>
  <c r="D14" i="2"/>
  <c r="C14" i="2"/>
  <c r="B14" i="2"/>
  <c r="G13" i="2"/>
  <c r="F13" i="2"/>
  <c r="D13" i="2"/>
  <c r="C13" i="2"/>
  <c r="B13" i="2"/>
  <c r="G12" i="2"/>
  <c r="F12" i="2"/>
  <c r="D12" i="2"/>
  <c r="E12" i="2" s="1"/>
  <c r="C12" i="2"/>
  <c r="B12" i="2"/>
  <c r="G11" i="2"/>
  <c r="F11" i="2"/>
  <c r="D11" i="2"/>
  <c r="C11" i="2"/>
  <c r="B11" i="2"/>
  <c r="G10" i="2"/>
  <c r="F10" i="2"/>
  <c r="D10" i="2"/>
  <c r="C10" i="2"/>
  <c r="B10" i="2"/>
  <c r="G9" i="2"/>
  <c r="F9" i="2"/>
  <c r="D9" i="2"/>
  <c r="C9" i="2"/>
  <c r="B9" i="2"/>
  <c r="G8" i="2"/>
  <c r="F8" i="2"/>
  <c r="D8" i="2"/>
  <c r="C8" i="2"/>
  <c r="B8" i="2"/>
  <c r="G7" i="2"/>
  <c r="F7" i="2"/>
  <c r="D7" i="2"/>
  <c r="C7" i="2"/>
  <c r="B7" i="2"/>
  <c r="G6" i="2"/>
  <c r="F6" i="2"/>
  <c r="D6" i="2"/>
  <c r="C6" i="2"/>
  <c r="B6" i="2"/>
  <c r="G5" i="2"/>
  <c r="F5" i="2"/>
  <c r="D5" i="2"/>
  <c r="C5" i="2"/>
  <c r="B5" i="2"/>
  <c r="G4" i="2"/>
  <c r="F4" i="2"/>
  <c r="D4" i="2"/>
  <c r="C4" i="2"/>
  <c r="B4" i="2"/>
  <c r="E15" i="7" l="1"/>
  <c r="E5" i="7"/>
  <c r="E7" i="2"/>
  <c r="E15" i="2"/>
  <c r="E4" i="2"/>
  <c r="E6" i="7"/>
  <c r="E11" i="7"/>
  <c r="E14" i="7"/>
  <c r="E13" i="7"/>
  <c r="E7" i="7"/>
  <c r="E8" i="7"/>
  <c r="E9" i="7"/>
  <c r="C16" i="7"/>
  <c r="F16" i="7"/>
  <c r="G16" i="7"/>
  <c r="B16" i="7"/>
  <c r="E4" i="7"/>
  <c r="D16" i="7"/>
  <c r="B17" i="4"/>
  <c r="F17" i="4"/>
  <c r="D17" i="4"/>
  <c r="H17" i="4"/>
  <c r="C17" i="4"/>
  <c r="G17" i="4"/>
  <c r="E9" i="2"/>
  <c r="E14" i="2"/>
  <c r="E11" i="2"/>
  <c r="E8" i="2"/>
  <c r="E13" i="2"/>
  <c r="E10" i="2"/>
  <c r="E6" i="2"/>
  <c r="F16" i="2"/>
  <c r="G16" i="2"/>
  <c r="E5" i="2"/>
  <c r="C16" i="2"/>
  <c r="B16" i="2"/>
  <c r="D16" i="2"/>
  <c r="B20" i="7"/>
  <c r="C20" i="7"/>
  <c r="D20" i="7"/>
  <c r="F20" i="7"/>
  <c r="G20" i="7"/>
  <c r="B21" i="7"/>
  <c r="C21" i="7"/>
  <c r="D21" i="7"/>
  <c r="F21" i="7"/>
  <c r="G21" i="7"/>
  <c r="B22" i="7"/>
  <c r="C22" i="7"/>
  <c r="D22" i="7"/>
  <c r="F22" i="7"/>
  <c r="G22" i="7"/>
  <c r="B23" i="7"/>
  <c r="C23" i="7"/>
  <c r="D23" i="7"/>
  <c r="F23" i="7"/>
  <c r="G23" i="7"/>
  <c r="B24" i="7"/>
  <c r="C24" i="7"/>
  <c r="E24" i="7" s="1"/>
  <c r="D24" i="7"/>
  <c r="F24" i="7"/>
  <c r="G24" i="7"/>
  <c r="B25" i="7"/>
  <c r="C25" i="7"/>
  <c r="D25" i="7"/>
  <c r="F25" i="7"/>
  <c r="G25" i="7"/>
  <c r="B26" i="7"/>
  <c r="C26" i="7"/>
  <c r="D26" i="7"/>
  <c r="F26" i="7"/>
  <c r="G26" i="7"/>
  <c r="B27" i="7"/>
  <c r="C27" i="7"/>
  <c r="D27" i="7"/>
  <c r="F27" i="7"/>
  <c r="G27" i="7"/>
  <c r="B28" i="7"/>
  <c r="C28" i="7"/>
  <c r="D28" i="7"/>
  <c r="F28" i="7"/>
  <c r="G28" i="7"/>
  <c r="B29" i="7"/>
  <c r="C29" i="7"/>
  <c r="D29" i="7"/>
  <c r="F29" i="7"/>
  <c r="G29" i="7"/>
  <c r="B30" i="7"/>
  <c r="C30" i="7"/>
  <c r="D30" i="7"/>
  <c r="F30" i="7"/>
  <c r="G30" i="7"/>
  <c r="G19" i="7"/>
  <c r="F19" i="7"/>
  <c r="D19" i="7"/>
  <c r="C19" i="7"/>
  <c r="B19" i="7"/>
  <c r="F35" i="7"/>
  <c r="F36" i="7"/>
  <c r="F37" i="7"/>
  <c r="F38" i="7"/>
  <c r="F39" i="7"/>
  <c r="F40" i="7"/>
  <c r="F41" i="7"/>
  <c r="F42" i="7"/>
  <c r="F43" i="7"/>
  <c r="F44" i="7"/>
  <c r="F45" i="7"/>
  <c r="F34" i="7"/>
  <c r="B35" i="7"/>
  <c r="C35" i="7"/>
  <c r="D35" i="7"/>
  <c r="G35" i="7"/>
  <c r="B36" i="7"/>
  <c r="C36" i="7"/>
  <c r="D36" i="7"/>
  <c r="G36" i="7"/>
  <c r="B37" i="7"/>
  <c r="C37" i="7"/>
  <c r="D37" i="7"/>
  <c r="G37" i="7"/>
  <c r="B38" i="7"/>
  <c r="C38" i="7"/>
  <c r="D38" i="7"/>
  <c r="G38" i="7"/>
  <c r="B39" i="7"/>
  <c r="C39" i="7"/>
  <c r="D39" i="7"/>
  <c r="G39" i="7"/>
  <c r="B40" i="7"/>
  <c r="C40" i="7"/>
  <c r="D40" i="7"/>
  <c r="G40" i="7"/>
  <c r="B41" i="7"/>
  <c r="C41" i="7"/>
  <c r="D41" i="7"/>
  <c r="G41" i="7"/>
  <c r="B42" i="7"/>
  <c r="C42" i="7"/>
  <c r="D42" i="7"/>
  <c r="G42" i="7"/>
  <c r="B43" i="7"/>
  <c r="C43" i="7"/>
  <c r="D43" i="7"/>
  <c r="G43" i="7"/>
  <c r="B44" i="7"/>
  <c r="C44" i="7"/>
  <c r="D44" i="7"/>
  <c r="G44" i="7"/>
  <c r="B45" i="7"/>
  <c r="C45" i="7"/>
  <c r="D45" i="7"/>
  <c r="G45" i="7"/>
  <c r="G34" i="7"/>
  <c r="D34" i="7"/>
  <c r="C34" i="7"/>
  <c r="B34" i="7"/>
  <c r="B22" i="4"/>
  <c r="C22" i="4"/>
  <c r="D22" i="4"/>
  <c r="F22" i="4"/>
  <c r="G22" i="4"/>
  <c r="H22" i="4"/>
  <c r="B23" i="4"/>
  <c r="C23" i="4"/>
  <c r="D23" i="4"/>
  <c r="F23" i="4"/>
  <c r="G23" i="4"/>
  <c r="H23" i="4"/>
  <c r="B24" i="4"/>
  <c r="C24" i="4"/>
  <c r="D24" i="4"/>
  <c r="F24" i="4"/>
  <c r="G24" i="4"/>
  <c r="H24" i="4"/>
  <c r="B25" i="4"/>
  <c r="C25" i="4"/>
  <c r="D25" i="4"/>
  <c r="F25" i="4"/>
  <c r="G25" i="4"/>
  <c r="H25" i="4"/>
  <c r="B26" i="4"/>
  <c r="C26" i="4"/>
  <c r="D26" i="4"/>
  <c r="F26" i="4"/>
  <c r="G26" i="4"/>
  <c r="H26" i="4"/>
  <c r="B27" i="4"/>
  <c r="C27" i="4"/>
  <c r="D27" i="4"/>
  <c r="F27" i="4"/>
  <c r="G27" i="4"/>
  <c r="H27" i="4"/>
  <c r="B28" i="4"/>
  <c r="C28" i="4"/>
  <c r="D28" i="4"/>
  <c r="F28" i="4"/>
  <c r="G28" i="4"/>
  <c r="H28" i="4"/>
  <c r="B29" i="4"/>
  <c r="C29" i="4"/>
  <c r="D29" i="4"/>
  <c r="F29" i="4"/>
  <c r="G29" i="4"/>
  <c r="H29" i="4"/>
  <c r="B30" i="4"/>
  <c r="C30" i="4"/>
  <c r="D30" i="4"/>
  <c r="F30" i="4"/>
  <c r="G30" i="4"/>
  <c r="H30" i="4"/>
  <c r="B31" i="4"/>
  <c r="C31" i="4"/>
  <c r="D31" i="4"/>
  <c r="F31" i="4"/>
  <c r="G31" i="4"/>
  <c r="H31" i="4"/>
  <c r="B32" i="4"/>
  <c r="C32" i="4"/>
  <c r="D32" i="4"/>
  <c r="F32" i="4"/>
  <c r="G32" i="4"/>
  <c r="H32" i="4"/>
  <c r="H21" i="4"/>
  <c r="G21" i="4"/>
  <c r="F21" i="4"/>
  <c r="D21" i="4"/>
  <c r="C21" i="4"/>
  <c r="B21" i="4"/>
  <c r="F38" i="4"/>
  <c r="G38" i="4"/>
  <c r="H38" i="4"/>
  <c r="F39" i="4"/>
  <c r="G39" i="4"/>
  <c r="H39" i="4"/>
  <c r="F40" i="4"/>
  <c r="G40" i="4"/>
  <c r="H40" i="4"/>
  <c r="F41" i="4"/>
  <c r="G41" i="4"/>
  <c r="H41" i="4"/>
  <c r="F42" i="4"/>
  <c r="G42" i="4"/>
  <c r="H42" i="4"/>
  <c r="F43" i="4"/>
  <c r="G43" i="4"/>
  <c r="H43" i="4"/>
  <c r="F44" i="4"/>
  <c r="G44" i="4"/>
  <c r="H44" i="4"/>
  <c r="F45" i="4"/>
  <c r="G45" i="4"/>
  <c r="H45" i="4"/>
  <c r="F46" i="4"/>
  <c r="G46" i="4"/>
  <c r="H46" i="4"/>
  <c r="F47" i="4"/>
  <c r="G47" i="4"/>
  <c r="H47" i="4"/>
  <c r="F48" i="4"/>
  <c r="G48" i="4"/>
  <c r="H48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H37" i="4"/>
  <c r="G37" i="4"/>
  <c r="F37" i="4"/>
  <c r="B37" i="4"/>
  <c r="D37" i="4"/>
  <c r="C37" i="4"/>
  <c r="E22" i="7" l="1"/>
  <c r="E30" i="7"/>
  <c r="E17" i="4"/>
  <c r="I17" i="4"/>
  <c r="E16" i="7"/>
  <c r="E20" i="7"/>
  <c r="E45" i="7"/>
  <c r="E43" i="7"/>
  <c r="E41" i="7"/>
  <c r="E39" i="7"/>
  <c r="E37" i="7"/>
  <c r="E28" i="7"/>
  <c r="E29" i="7"/>
  <c r="E26" i="7"/>
  <c r="E21" i="7"/>
  <c r="E44" i="7"/>
  <c r="E40" i="7"/>
  <c r="E19" i="7"/>
  <c r="E23" i="7"/>
  <c r="E38" i="7"/>
  <c r="G31" i="7"/>
  <c r="E27" i="7"/>
  <c r="E36" i="7"/>
  <c r="E25" i="7"/>
  <c r="E16" i="2"/>
  <c r="B31" i="7"/>
  <c r="D31" i="7"/>
  <c r="F31" i="7"/>
  <c r="F46" i="7"/>
  <c r="E42" i="7"/>
  <c r="E35" i="7"/>
  <c r="D46" i="7"/>
  <c r="G46" i="7"/>
  <c r="E34" i="7"/>
  <c r="C31" i="7"/>
  <c r="C46" i="7"/>
  <c r="D49" i="4"/>
  <c r="F33" i="4"/>
  <c r="H33" i="4"/>
  <c r="F49" i="4"/>
  <c r="G49" i="4"/>
  <c r="H49" i="4"/>
  <c r="B49" i="4"/>
  <c r="G33" i="4"/>
  <c r="B33" i="4"/>
  <c r="C33" i="4"/>
  <c r="C49" i="4"/>
  <c r="D33" i="4"/>
  <c r="G30" i="2"/>
  <c r="F30" i="2"/>
  <c r="D30" i="2"/>
  <c r="C30" i="2"/>
  <c r="B30" i="2"/>
  <c r="G29" i="2"/>
  <c r="F29" i="2"/>
  <c r="D29" i="2"/>
  <c r="C29" i="2"/>
  <c r="B29" i="2"/>
  <c r="G28" i="2"/>
  <c r="F28" i="2"/>
  <c r="D28" i="2"/>
  <c r="C28" i="2"/>
  <c r="B28" i="2"/>
  <c r="G27" i="2"/>
  <c r="F27" i="2"/>
  <c r="D27" i="2"/>
  <c r="C27" i="2"/>
  <c r="B27" i="2"/>
  <c r="G26" i="2"/>
  <c r="F26" i="2"/>
  <c r="D26" i="2"/>
  <c r="C26" i="2"/>
  <c r="B26" i="2"/>
  <c r="G25" i="2"/>
  <c r="F25" i="2"/>
  <c r="D25" i="2"/>
  <c r="E25" i="2" s="1"/>
  <c r="C25" i="2"/>
  <c r="B25" i="2"/>
  <c r="G24" i="2"/>
  <c r="F24" i="2"/>
  <c r="D24" i="2"/>
  <c r="C24" i="2"/>
  <c r="B24" i="2"/>
  <c r="G23" i="2"/>
  <c r="F23" i="2"/>
  <c r="D23" i="2"/>
  <c r="C23" i="2"/>
  <c r="B23" i="2"/>
  <c r="G22" i="2"/>
  <c r="F22" i="2"/>
  <c r="D22" i="2"/>
  <c r="C22" i="2"/>
  <c r="B22" i="2"/>
  <c r="G21" i="2"/>
  <c r="F21" i="2"/>
  <c r="D21" i="2"/>
  <c r="C21" i="2"/>
  <c r="B21" i="2"/>
  <c r="G20" i="2"/>
  <c r="F20" i="2"/>
  <c r="D20" i="2"/>
  <c r="C20" i="2"/>
  <c r="B20" i="2"/>
  <c r="G19" i="2"/>
  <c r="F19" i="2"/>
  <c r="D19" i="2"/>
  <c r="C19" i="2"/>
  <c r="B19" i="2"/>
  <c r="F35" i="2"/>
  <c r="F36" i="2"/>
  <c r="F37" i="2"/>
  <c r="F38" i="2"/>
  <c r="F39" i="2"/>
  <c r="F40" i="2"/>
  <c r="F41" i="2"/>
  <c r="F42" i="2"/>
  <c r="F43" i="2"/>
  <c r="F44" i="2"/>
  <c r="F45" i="2"/>
  <c r="F34" i="2"/>
  <c r="G35" i="2"/>
  <c r="G36" i="2"/>
  <c r="G37" i="2"/>
  <c r="G38" i="2"/>
  <c r="G39" i="2"/>
  <c r="G40" i="2"/>
  <c r="G41" i="2"/>
  <c r="G42" i="2"/>
  <c r="G43" i="2"/>
  <c r="G44" i="2"/>
  <c r="G45" i="2"/>
  <c r="G34" i="2"/>
  <c r="D35" i="2"/>
  <c r="D36" i="2"/>
  <c r="D37" i="2"/>
  <c r="D38" i="2"/>
  <c r="D39" i="2"/>
  <c r="D40" i="2"/>
  <c r="D41" i="2"/>
  <c r="D42" i="2"/>
  <c r="D43" i="2"/>
  <c r="D44" i="2"/>
  <c r="D45" i="2"/>
  <c r="D34" i="2"/>
  <c r="B35" i="2"/>
  <c r="C35" i="2"/>
  <c r="B36" i="2"/>
  <c r="C36" i="2"/>
  <c r="B37" i="2"/>
  <c r="C37" i="2"/>
  <c r="B38" i="2"/>
  <c r="C38" i="2"/>
  <c r="E38" i="2" s="1"/>
  <c r="B39" i="2"/>
  <c r="C39" i="2"/>
  <c r="E39" i="2" s="1"/>
  <c r="B40" i="2"/>
  <c r="C40" i="2"/>
  <c r="B41" i="2"/>
  <c r="C41" i="2"/>
  <c r="B42" i="2"/>
  <c r="C42" i="2"/>
  <c r="B43" i="2"/>
  <c r="C43" i="2"/>
  <c r="B44" i="2"/>
  <c r="C44" i="2"/>
  <c r="B45" i="2"/>
  <c r="C45" i="2"/>
  <c r="C34" i="2"/>
  <c r="B34" i="2"/>
  <c r="E41" i="2" l="1"/>
  <c r="E46" i="7"/>
  <c r="E31" i="7"/>
  <c r="I33" i="4"/>
  <c r="I49" i="4"/>
  <c r="E49" i="4"/>
  <c r="E33" i="4"/>
  <c r="E22" i="2"/>
  <c r="E34" i="2"/>
  <c r="E23" i="2"/>
  <c r="E29" i="2"/>
  <c r="E30" i="2"/>
  <c r="E45" i="2"/>
  <c r="E20" i="2"/>
  <c r="E19" i="2"/>
  <c r="E21" i="2"/>
  <c r="E26" i="2"/>
  <c r="E28" i="2"/>
  <c r="E27" i="2"/>
  <c r="E24" i="2"/>
  <c r="B31" i="2"/>
  <c r="F31" i="2"/>
  <c r="G31" i="2"/>
  <c r="D31" i="2"/>
  <c r="C31" i="2"/>
  <c r="B46" i="2"/>
  <c r="D46" i="2"/>
  <c r="F46" i="2"/>
  <c r="E37" i="2"/>
  <c r="E44" i="2"/>
  <c r="E40" i="2"/>
  <c r="E36" i="2"/>
  <c r="G46" i="2"/>
  <c r="C46" i="2"/>
  <c r="E43" i="2"/>
  <c r="E35" i="2"/>
  <c r="E42" i="2"/>
  <c r="E31" i="2" l="1"/>
  <c r="E46" i="2"/>
  <c r="B46" i="7"/>
</calcChain>
</file>

<file path=xl/sharedStrings.xml><?xml version="1.0" encoding="utf-8"?>
<sst xmlns="http://schemas.openxmlformats.org/spreadsheetml/2006/main" count="144" uniqueCount="50">
  <si>
    <t>日付</t>
  </si>
  <si>
    <t xml:space="preserve"> お取引内容</t>
  </si>
  <si>
    <t xml:space="preserve"> 入出金金額（円）</t>
  </si>
  <si>
    <t xml:space="preserve"> 投資家用口座残高</t>
  </si>
  <si>
    <t xml:space="preserve"> 分配用口座残高</t>
  </si>
  <si>
    <t xml:space="preserve"> 運用中元本残高</t>
  </si>
  <si>
    <t xml:space="preserve"> 摘要</t>
  </si>
  <si>
    <t>匿名組合配当金（元本）</t>
  </si>
  <si>
    <t>匿名組合配当金（利息）</t>
  </si>
  <si>
    <t>源泉税</t>
  </si>
  <si>
    <t>利息件数</t>
    <rPh sb="0" eb="2">
      <t>リソク</t>
    </rPh>
    <rPh sb="2" eb="4">
      <t>ケンスウ</t>
    </rPh>
    <phoneticPr fontId="1"/>
  </si>
  <si>
    <t>源泉税</t>
    <rPh sb="0" eb="2">
      <t>ゲンセン</t>
    </rPh>
    <rPh sb="2" eb="3">
      <t>ゼイ</t>
    </rPh>
    <phoneticPr fontId="1"/>
  </si>
  <si>
    <t>税引前利息</t>
    <rPh sb="0" eb="3">
      <t>ゼイビキマエ</t>
    </rPh>
    <rPh sb="3" eb="5">
      <t>リソク</t>
    </rPh>
    <phoneticPr fontId="1"/>
  </si>
  <si>
    <t>税引後利息</t>
    <rPh sb="0" eb="2">
      <t>ゼイビキ</t>
    </rPh>
    <rPh sb="2" eb="3">
      <t>ゴ</t>
    </rPh>
    <rPh sb="3" eb="5">
      <t>リソク</t>
    </rPh>
    <phoneticPr fontId="1"/>
  </si>
  <si>
    <t>合計</t>
    <rPh sb="0" eb="2">
      <t>ゴウケイ</t>
    </rPh>
    <phoneticPr fontId="1"/>
  </si>
  <si>
    <t>元本償還数</t>
    <rPh sb="0" eb="2">
      <t>ガンポン</t>
    </rPh>
    <rPh sb="2" eb="4">
      <t>ショウカン</t>
    </rPh>
    <rPh sb="4" eb="5">
      <t>スウ</t>
    </rPh>
    <phoneticPr fontId="1"/>
  </si>
  <si>
    <t>元本償還額</t>
    <rPh sb="0" eb="2">
      <t>ガンポン</t>
    </rPh>
    <rPh sb="2" eb="4">
      <t>ショウカン</t>
    </rPh>
    <rPh sb="4" eb="5">
      <t>ガク</t>
    </rPh>
    <phoneticPr fontId="1"/>
  </si>
  <si>
    <t>約定日</t>
  </si>
  <si>
    <t>受渡日</t>
  </si>
  <si>
    <t>お取引内容</t>
  </si>
  <si>
    <t>ファンド号数</t>
  </si>
  <si>
    <t>ファンド名</t>
  </si>
  <si>
    <t>残高の増加額</t>
  </si>
  <si>
    <t>通貨</t>
  </si>
  <si>
    <t>残高の減少額</t>
  </si>
  <si>
    <t>レート</t>
  </si>
  <si>
    <t>分配金</t>
  </si>
  <si>
    <t>クラウドバンクファンド第1244号</t>
  </si>
  <si>
    <t>不動産担保型ローンファンド第194号</t>
  </si>
  <si>
    <t>日本円</t>
  </si>
  <si>
    <t>源泉徴収税</t>
  </si>
  <si>
    <t>クラウドバンクファンド第1223号</t>
  </si>
  <si>
    <t>不動産担保型ローンファンド第186号</t>
  </si>
  <si>
    <t>日本円</t>
    <rPh sb="0" eb="3">
      <t>ニホンエン</t>
    </rPh>
    <phoneticPr fontId="1"/>
  </si>
  <si>
    <t>米ドル</t>
    <rPh sb="0" eb="1">
      <t>ベイ</t>
    </rPh>
    <phoneticPr fontId="1"/>
  </si>
  <si>
    <t>システム番号</t>
  </si>
  <si>
    <t>投資案件</t>
  </si>
  <si>
    <t>項目</t>
  </si>
  <si>
    <t>金額</t>
  </si>
  <si>
    <t>新宿区新築レジデンス第1号ファンド第1回</t>
  </si>
  <si>
    <t>配当（元本相当分）</t>
  </si>
  <si>
    <t>配当（利益相当分・源泉徴収前）</t>
  </si>
  <si>
    <t>源泉徴収分</t>
  </si>
  <si>
    <t xml:space="preserve"> 貸付用口座残高</t>
  </si>
  <si>
    <t>PI2021011304642-CF0130</t>
  </si>
  <si>
    <t>PI2021011305915-CF0134</t>
  </si>
  <si>
    <t>入出金 → 期間指定してCSVダウンロード</t>
    <rPh sb="0" eb="3">
      <t>ニュウシュッキン</t>
    </rPh>
    <rPh sb="6" eb="8">
      <t>キカン</t>
    </rPh>
    <rPh sb="8" eb="10">
      <t>シテイ</t>
    </rPh>
    <phoneticPr fontId="1"/>
  </si>
  <si>
    <t>取引履歴 → 期間指定 → CSVダウンロード</t>
    <rPh sb="0" eb="2">
      <t>トリヒキ</t>
    </rPh>
    <rPh sb="2" eb="4">
      <t>リレキ</t>
    </rPh>
    <rPh sb="7" eb="9">
      <t>キカン</t>
    </rPh>
    <rPh sb="9" eb="11">
      <t>シテイ</t>
    </rPh>
    <phoneticPr fontId="1"/>
  </si>
  <si>
    <t>投資口座 → 期間指定 → CSVダウンロード</t>
    <rPh sb="0" eb="2">
      <t>トウシ</t>
    </rPh>
    <rPh sb="2" eb="4">
      <t>コウザ</t>
    </rPh>
    <rPh sb="7" eb="9">
      <t>キカン</t>
    </rPh>
    <rPh sb="9" eb="11">
      <t>シテイ</t>
    </rPh>
    <phoneticPr fontId="1"/>
  </si>
  <si>
    <t>クラウドクレジットのマイページにログインして「各種報告書 → 損益報告書（期間指定）」で月別集計を見ることができます。</t>
    <rPh sb="23" eb="25">
      <t>カクシュ</t>
    </rPh>
    <rPh sb="25" eb="28">
      <t>ホウコクショ</t>
    </rPh>
    <rPh sb="31" eb="33">
      <t>ソンエキ</t>
    </rPh>
    <rPh sb="33" eb="36">
      <t>ホウコクショ</t>
    </rPh>
    <rPh sb="37" eb="39">
      <t>キカン</t>
    </rPh>
    <rPh sb="39" eb="41">
      <t>シテイ</t>
    </rPh>
    <rPh sb="44" eb="46">
      <t>ツキベツ</t>
    </rPh>
    <rPh sb="46" eb="48">
      <t>シュウケイ</t>
    </rPh>
    <rPh sb="49" eb="50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</si>
</sst>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yyyy&quot;年&quot;mm&quot;月&quot;"/>
    <numFmt numFmtId="178" formatCode="#,##0.00;[Red]#,##0.00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4" fillId="6" borderId="1" xfId="0" applyNumberFormat="1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vertical="center"/>
    </xf>
    <xf numFmtId="177" fontId="0" fillId="7" borderId="2" xfId="0" applyNumberFormat="1" applyFill="1" applyBorder="1" applyAlignment="1">
      <alignment horizontal="center" vertical="center"/>
    </xf>
    <xf numFmtId="177" fontId="0" fillId="7" borderId="3" xfId="0" applyNumberFormat="1" applyFill="1" applyBorder="1" applyAlignment="1">
      <alignment horizontal="center" vertical="center"/>
    </xf>
    <xf numFmtId="177" fontId="0" fillId="7" borderId="4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21" sqref="E21"/>
    </sheetView>
  </sheetViews>
  <sheetFormatPr defaultRowHeight="18.75" customHeight="1"/>
  <cols>
    <col min="1" max="1" width="11.625" style="1" bestFit="1" customWidth="1"/>
    <col min="2" max="2" width="21.5" style="1" bestFit="1" customWidth="1"/>
    <col min="3" max="16384" width="9" style="1"/>
  </cols>
  <sheetData>
    <row r="1" spans="1:8" ht="13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43</v>
      </c>
      <c r="G1" s="1" t="s">
        <v>5</v>
      </c>
      <c r="H1" s="1" t="s">
        <v>6</v>
      </c>
    </row>
    <row r="2" spans="1:8" ht="13.5">
      <c r="A2" s="2">
        <v>44211</v>
      </c>
      <c r="B2" s="1" t="s">
        <v>7</v>
      </c>
      <c r="C2" s="1">
        <v>0</v>
      </c>
      <c r="D2" s="1">
        <v>0</v>
      </c>
      <c r="E2" s="1">
        <v>0</v>
      </c>
      <c r="F2" s="1">
        <v>0</v>
      </c>
      <c r="G2" s="1">
        <v>10798594</v>
      </c>
      <c r="H2" s="1" t="s">
        <v>44</v>
      </c>
    </row>
    <row r="3" spans="1:8" ht="13.5">
      <c r="A3" s="2">
        <v>44211</v>
      </c>
      <c r="B3" s="1" t="s">
        <v>8</v>
      </c>
      <c r="C3" s="1">
        <v>22920</v>
      </c>
      <c r="D3" s="1">
        <v>0</v>
      </c>
      <c r="E3" s="1">
        <v>22920</v>
      </c>
      <c r="F3" s="1">
        <v>0</v>
      </c>
      <c r="G3" s="1">
        <v>10798594</v>
      </c>
      <c r="H3" s="1" t="s">
        <v>44</v>
      </c>
    </row>
    <row r="4" spans="1:8" ht="13.5">
      <c r="A4" s="2">
        <v>44211</v>
      </c>
      <c r="B4" s="1" t="s">
        <v>9</v>
      </c>
      <c r="C4" s="1">
        <v>-4680</v>
      </c>
      <c r="D4" s="1">
        <v>0</v>
      </c>
      <c r="E4" s="1">
        <v>18240</v>
      </c>
      <c r="F4" s="1">
        <v>0</v>
      </c>
      <c r="G4" s="1">
        <v>10798594</v>
      </c>
      <c r="H4" s="1" t="s">
        <v>44</v>
      </c>
    </row>
    <row r="5" spans="1:8" ht="13.5">
      <c r="A5" s="2">
        <v>44211</v>
      </c>
      <c r="B5" s="1" t="s">
        <v>7</v>
      </c>
      <c r="C5" s="1">
        <v>2776</v>
      </c>
      <c r="D5" s="1">
        <v>0</v>
      </c>
      <c r="E5" s="1">
        <v>21016</v>
      </c>
      <c r="F5" s="1">
        <v>0</v>
      </c>
      <c r="G5" s="1">
        <v>10795818</v>
      </c>
      <c r="H5" s="1" t="s">
        <v>45</v>
      </c>
    </row>
    <row r="6" spans="1:8" ht="13.5">
      <c r="A6" s="2">
        <v>44211</v>
      </c>
      <c r="B6" s="1" t="s">
        <v>8</v>
      </c>
      <c r="C6" s="1">
        <v>296</v>
      </c>
      <c r="D6" s="1">
        <v>0</v>
      </c>
      <c r="E6" s="1">
        <v>21312</v>
      </c>
      <c r="F6" s="1">
        <v>0</v>
      </c>
      <c r="G6" s="1">
        <v>10795818</v>
      </c>
      <c r="H6" s="1" t="s">
        <v>45</v>
      </c>
    </row>
    <row r="7" spans="1:8" ht="13.5">
      <c r="A7" s="2">
        <v>44211</v>
      </c>
      <c r="B7" s="1" t="s">
        <v>9</v>
      </c>
      <c r="C7" s="1">
        <v>-60</v>
      </c>
      <c r="D7" s="1">
        <v>0</v>
      </c>
      <c r="E7" s="1">
        <v>21252</v>
      </c>
      <c r="F7" s="1">
        <v>0</v>
      </c>
      <c r="G7" s="1">
        <v>10795818</v>
      </c>
      <c r="H7" s="1" t="s">
        <v>45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Normal="100" workbookViewId="0">
      <selection activeCell="D4" sqref="D4"/>
    </sheetView>
  </sheetViews>
  <sheetFormatPr defaultColWidth="12" defaultRowHeight="22.5" customHeight="1"/>
  <cols>
    <col min="1" max="1" width="12" style="16"/>
    <col min="2" max="2" width="12" style="12"/>
    <col min="3" max="5" width="12" style="1"/>
    <col min="6" max="6" width="12" style="11"/>
    <col min="7" max="16384" width="12" style="1"/>
  </cols>
  <sheetData>
    <row r="1" spans="1:7" ht="22.5" customHeight="1">
      <c r="A1" s="26" t="s">
        <v>46</v>
      </c>
      <c r="B1" s="27"/>
      <c r="C1" s="27"/>
      <c r="D1" s="27"/>
      <c r="E1" s="27"/>
      <c r="F1" s="27"/>
      <c r="G1" s="28"/>
    </row>
    <row r="3" spans="1:7" ht="22.5" customHeight="1">
      <c r="A3" s="13"/>
      <c r="B3" s="23" t="s">
        <v>10</v>
      </c>
      <c r="C3" s="6" t="s">
        <v>12</v>
      </c>
      <c r="D3" s="6" t="s">
        <v>11</v>
      </c>
      <c r="E3" s="6" t="s">
        <v>13</v>
      </c>
      <c r="F3" s="7" t="s">
        <v>15</v>
      </c>
      <c r="G3" s="7" t="s">
        <v>16</v>
      </c>
    </row>
    <row r="4" spans="1:7" ht="22.5" customHeight="1">
      <c r="A4" s="14">
        <v>44197</v>
      </c>
      <c r="B4" s="9">
        <f>COUNTIFS(SBISL_貼付!$A:$A,"&gt;="&amp;$A4,SBISL_貼付!$A:$A,"&lt;"&amp;(EOMONTH($A4,0)+1),SBISL_貼付!$B:$B,"匿名組合配当金（利息）")</f>
        <v>2</v>
      </c>
      <c r="C4" s="4">
        <f>SUMIFS(SBISL_貼付!$C:$C,SBISL_貼付!$A:$A,"&gt;="&amp;$A4,SBISL_貼付!$A:$A,"&lt;"&amp;(EOMONTH($A4,0)+1),SBISL_貼付!$B:$B,"匿名組合配当金（利息）")</f>
        <v>23216</v>
      </c>
      <c r="D4" s="3">
        <f>SUMIFS(SBISL_貼付!$C:$C,SBISL_貼付!$A:$A,"&gt;="&amp;$A4,SBISL_貼付!$A:$A,"&lt;"&amp;(EOMONTH($A4,0)+1),SBISL_貼付!$B:$B,"源泉税")</f>
        <v>-4740</v>
      </c>
      <c r="E4" s="4">
        <f>C4+D4</f>
        <v>18476</v>
      </c>
      <c r="F4" s="9">
        <f>COUNTIFS(SBISL_貼付!$A:$A,"&gt;="&amp;$A4,SBISL_貼付!$A:$A,"&lt;"&amp;(EOMONTH($A4,0)+1),SBISL_貼付!$B:$B,"匿名組合配当金（元本）",SBISL_貼付!$C:$C,"&lt;&gt;0")</f>
        <v>1</v>
      </c>
      <c r="G4" s="3">
        <f>SUMIFS(SBISL_貼付!$C:$C,SBISL_貼付!$A:$A,"&gt;="&amp;$A4,SBISL_貼付!$A:$A,"&lt;"&amp;(EOMONTH($A4,0)+1),SBISL_貼付!$B:$B,"匿名組合配当金（元本）")</f>
        <v>2776</v>
      </c>
    </row>
    <row r="5" spans="1:7" ht="22.5" customHeight="1">
      <c r="A5" s="14">
        <v>44228</v>
      </c>
      <c r="B5" s="9">
        <f>COUNTIFS(SBISL_貼付!$A:$A,"&gt;="&amp;$A5,SBISL_貼付!$A:$A,"&lt;"&amp;(EOMONTH($A5,0)+1),SBISL_貼付!$B:$B,"匿名組合配当金（利息）")</f>
        <v>0</v>
      </c>
      <c r="C5" s="4">
        <f>SUMIFS(SBISL_貼付!$C:$C,SBISL_貼付!$A:$A,"&gt;="&amp;$A5,SBISL_貼付!$A:$A,"&lt;"&amp;(EOMONTH($A5,0)+1),SBISL_貼付!$B:$B,"匿名組合配当金（利息）")</f>
        <v>0</v>
      </c>
      <c r="D5" s="3">
        <f>SUMIFS(SBISL_貼付!$C:$C,SBISL_貼付!$A:$A,"&gt;="&amp;$A5,SBISL_貼付!$A:$A,"&lt;"&amp;(EOMONTH($A5,0)+1),SBISL_貼付!$B:$B,"源泉税")</f>
        <v>0</v>
      </c>
      <c r="E5" s="4">
        <f t="shared" ref="E5:E15" si="0">C5+D5</f>
        <v>0</v>
      </c>
      <c r="F5" s="9">
        <f>COUNTIFS(SBISL_貼付!$A:$A,"&gt;="&amp;$A5,SBISL_貼付!$A:$A,"&lt;"&amp;(EOMONTH($A5,0)+1),SBISL_貼付!$B:$B,"匿名組合配当金（元本）",SBISL_貼付!$C:$C,"&lt;&gt;0")</f>
        <v>0</v>
      </c>
      <c r="G5" s="3">
        <f>SUMIFS(SBISL_貼付!$C:$C,SBISL_貼付!$A:$A,"&gt;="&amp;$A5,SBISL_貼付!$A:$A,"&lt;"&amp;(EOMONTH($A5,0)+1),SBISL_貼付!$B:$B,"匿名組合配当金（元本）")</f>
        <v>0</v>
      </c>
    </row>
    <row r="6" spans="1:7" ht="22.5" customHeight="1">
      <c r="A6" s="14">
        <v>44256</v>
      </c>
      <c r="B6" s="9">
        <f>COUNTIFS(SBISL_貼付!$A:$A,"&gt;="&amp;$A6,SBISL_貼付!$A:$A,"&lt;"&amp;(EOMONTH($A6,0)+1),SBISL_貼付!$B:$B,"匿名組合配当金（利息）")</f>
        <v>0</v>
      </c>
      <c r="C6" s="4">
        <f>SUMIFS(SBISL_貼付!$C:$C,SBISL_貼付!$A:$A,"&gt;="&amp;$A6,SBISL_貼付!$A:$A,"&lt;"&amp;(EOMONTH($A6,0)+1),SBISL_貼付!$B:$B,"匿名組合配当金（利息）")</f>
        <v>0</v>
      </c>
      <c r="D6" s="3">
        <f>SUMIFS(SBISL_貼付!$C:$C,SBISL_貼付!$A:$A,"&gt;="&amp;$A6,SBISL_貼付!$A:$A,"&lt;"&amp;(EOMONTH($A6,0)+1),SBISL_貼付!$B:$B,"源泉税")</f>
        <v>0</v>
      </c>
      <c r="E6" s="4">
        <f t="shared" si="0"/>
        <v>0</v>
      </c>
      <c r="F6" s="9">
        <f>COUNTIFS(SBISL_貼付!$A:$A,"&gt;="&amp;$A6,SBISL_貼付!$A:$A,"&lt;"&amp;(EOMONTH($A6,0)+1),SBISL_貼付!$B:$B,"匿名組合配当金（元本）",SBISL_貼付!$C:$C,"&lt;&gt;0")</f>
        <v>0</v>
      </c>
      <c r="G6" s="3">
        <f>SUMIFS(SBISL_貼付!$C:$C,SBISL_貼付!$A:$A,"&gt;="&amp;$A6,SBISL_貼付!$A:$A,"&lt;"&amp;(EOMONTH($A6,0)+1),SBISL_貼付!$B:$B,"匿名組合配当金（元本）")</f>
        <v>0</v>
      </c>
    </row>
    <row r="7" spans="1:7" ht="22.5" customHeight="1">
      <c r="A7" s="14">
        <v>44287</v>
      </c>
      <c r="B7" s="9">
        <f>COUNTIFS(SBISL_貼付!$A:$A,"&gt;="&amp;$A7,SBISL_貼付!$A:$A,"&lt;"&amp;(EOMONTH($A7,0)+1),SBISL_貼付!$B:$B,"匿名組合配当金（利息）")</f>
        <v>0</v>
      </c>
      <c r="C7" s="4">
        <f>SUMIFS(SBISL_貼付!$C:$C,SBISL_貼付!$A:$A,"&gt;="&amp;$A7,SBISL_貼付!$A:$A,"&lt;"&amp;(EOMONTH($A7,0)+1),SBISL_貼付!$B:$B,"匿名組合配当金（利息）")</f>
        <v>0</v>
      </c>
      <c r="D7" s="3">
        <f>SUMIFS(SBISL_貼付!$C:$C,SBISL_貼付!$A:$A,"&gt;="&amp;$A7,SBISL_貼付!$A:$A,"&lt;"&amp;(EOMONTH($A7,0)+1),SBISL_貼付!$B:$B,"源泉税")</f>
        <v>0</v>
      </c>
      <c r="E7" s="4">
        <f t="shared" si="0"/>
        <v>0</v>
      </c>
      <c r="F7" s="9">
        <f>COUNTIFS(SBISL_貼付!$A:$A,"&gt;="&amp;$A7,SBISL_貼付!$A:$A,"&lt;"&amp;(EOMONTH($A7,0)+1),SBISL_貼付!$B:$B,"匿名組合配当金（元本）",SBISL_貼付!$C:$C,"&lt;&gt;0")</f>
        <v>0</v>
      </c>
      <c r="G7" s="3">
        <f>SUMIFS(SBISL_貼付!$C:$C,SBISL_貼付!$A:$A,"&gt;="&amp;$A7,SBISL_貼付!$A:$A,"&lt;"&amp;(EOMONTH($A7,0)+1),SBISL_貼付!$B:$B,"匿名組合配当金（元本）")</f>
        <v>0</v>
      </c>
    </row>
    <row r="8" spans="1:7" ht="22.5" customHeight="1">
      <c r="A8" s="14">
        <v>44317</v>
      </c>
      <c r="B8" s="9">
        <f>COUNTIFS(SBISL_貼付!$A:$A,"&gt;="&amp;$A8,SBISL_貼付!$A:$A,"&lt;"&amp;(EOMONTH($A8,0)+1),SBISL_貼付!$B:$B,"匿名組合配当金（利息）")</f>
        <v>0</v>
      </c>
      <c r="C8" s="4">
        <f>SUMIFS(SBISL_貼付!$C:$C,SBISL_貼付!$A:$A,"&gt;="&amp;$A8,SBISL_貼付!$A:$A,"&lt;"&amp;(EOMONTH($A8,0)+1),SBISL_貼付!$B:$B,"匿名組合配当金（利息）")</f>
        <v>0</v>
      </c>
      <c r="D8" s="3">
        <f>SUMIFS(SBISL_貼付!$C:$C,SBISL_貼付!$A:$A,"&gt;="&amp;$A8,SBISL_貼付!$A:$A,"&lt;"&amp;(EOMONTH($A8,0)+1),SBISL_貼付!$B:$B,"源泉税")</f>
        <v>0</v>
      </c>
      <c r="E8" s="4">
        <f t="shared" si="0"/>
        <v>0</v>
      </c>
      <c r="F8" s="9">
        <f>COUNTIFS(SBISL_貼付!$A:$A,"&gt;="&amp;$A8,SBISL_貼付!$A:$A,"&lt;"&amp;(EOMONTH($A8,0)+1),SBISL_貼付!$B:$B,"匿名組合配当金（元本）",SBISL_貼付!$C:$C,"&lt;&gt;0")</f>
        <v>0</v>
      </c>
      <c r="G8" s="3">
        <f>SUMIFS(SBISL_貼付!$C:$C,SBISL_貼付!$A:$A,"&gt;="&amp;$A8,SBISL_貼付!$A:$A,"&lt;"&amp;(EOMONTH($A8,0)+1),SBISL_貼付!$B:$B,"匿名組合配当金（元本）")</f>
        <v>0</v>
      </c>
    </row>
    <row r="9" spans="1:7" ht="22.5" customHeight="1">
      <c r="A9" s="14">
        <v>44348</v>
      </c>
      <c r="B9" s="9">
        <f>COUNTIFS(SBISL_貼付!$A:$A,"&gt;="&amp;$A9,SBISL_貼付!$A:$A,"&lt;"&amp;(EOMONTH($A9,0)+1),SBISL_貼付!$B:$B,"匿名組合配当金（利息）")</f>
        <v>0</v>
      </c>
      <c r="C9" s="4">
        <f>SUMIFS(SBISL_貼付!$C:$C,SBISL_貼付!$A:$A,"&gt;="&amp;$A9,SBISL_貼付!$A:$A,"&lt;"&amp;(EOMONTH($A9,0)+1),SBISL_貼付!$B:$B,"匿名組合配当金（利息）")</f>
        <v>0</v>
      </c>
      <c r="D9" s="3">
        <f>SUMIFS(SBISL_貼付!$C:$C,SBISL_貼付!$A:$A,"&gt;="&amp;$A9,SBISL_貼付!$A:$A,"&lt;"&amp;(EOMONTH($A9,0)+1),SBISL_貼付!$B:$B,"源泉税")</f>
        <v>0</v>
      </c>
      <c r="E9" s="4">
        <f t="shared" si="0"/>
        <v>0</v>
      </c>
      <c r="F9" s="9">
        <f>COUNTIFS(SBISL_貼付!$A:$A,"&gt;="&amp;$A9,SBISL_貼付!$A:$A,"&lt;"&amp;(EOMONTH($A9,0)+1),SBISL_貼付!$B:$B,"匿名組合配当金（元本）",SBISL_貼付!$C:$C,"&lt;&gt;0")</f>
        <v>0</v>
      </c>
      <c r="G9" s="3">
        <f>SUMIFS(SBISL_貼付!$C:$C,SBISL_貼付!$A:$A,"&gt;="&amp;$A9,SBISL_貼付!$A:$A,"&lt;"&amp;(EOMONTH($A9,0)+1),SBISL_貼付!$B:$B,"匿名組合配当金（元本）")</f>
        <v>0</v>
      </c>
    </row>
    <row r="10" spans="1:7" ht="22.5" customHeight="1">
      <c r="A10" s="14">
        <v>44378</v>
      </c>
      <c r="B10" s="9">
        <f>COUNTIFS(SBISL_貼付!$A:$A,"&gt;="&amp;$A10,SBISL_貼付!$A:$A,"&lt;"&amp;(EOMONTH($A10,0)+1),SBISL_貼付!$B:$B,"匿名組合配当金（利息）")</f>
        <v>0</v>
      </c>
      <c r="C10" s="4">
        <f>SUMIFS(SBISL_貼付!$C:$C,SBISL_貼付!$A:$A,"&gt;="&amp;$A10,SBISL_貼付!$A:$A,"&lt;"&amp;(EOMONTH($A10,0)+1),SBISL_貼付!$B:$B,"匿名組合配当金（利息）")</f>
        <v>0</v>
      </c>
      <c r="D10" s="3">
        <f>SUMIFS(SBISL_貼付!$C:$C,SBISL_貼付!$A:$A,"&gt;="&amp;$A10,SBISL_貼付!$A:$A,"&lt;"&amp;(EOMONTH($A10,0)+1),SBISL_貼付!$B:$B,"源泉税")</f>
        <v>0</v>
      </c>
      <c r="E10" s="4">
        <f t="shared" si="0"/>
        <v>0</v>
      </c>
      <c r="F10" s="9">
        <f>COUNTIFS(SBISL_貼付!$A:$A,"&gt;="&amp;$A10,SBISL_貼付!$A:$A,"&lt;"&amp;(EOMONTH($A10,0)+1),SBISL_貼付!$B:$B,"匿名組合配当金（元本）",SBISL_貼付!$C:$C,"&lt;&gt;0")</f>
        <v>0</v>
      </c>
      <c r="G10" s="3">
        <f>SUMIFS(SBISL_貼付!$C:$C,SBISL_貼付!$A:$A,"&gt;="&amp;$A10,SBISL_貼付!$A:$A,"&lt;"&amp;(EOMONTH($A10,0)+1),SBISL_貼付!$B:$B,"匿名組合配当金（元本）")</f>
        <v>0</v>
      </c>
    </row>
    <row r="11" spans="1:7" ht="22.5" customHeight="1">
      <c r="A11" s="14">
        <v>44409</v>
      </c>
      <c r="B11" s="9">
        <f>COUNTIFS(SBISL_貼付!$A:$A,"&gt;="&amp;$A11,SBISL_貼付!$A:$A,"&lt;"&amp;(EOMONTH($A11,0)+1),SBISL_貼付!$B:$B,"匿名組合配当金（利息）")</f>
        <v>0</v>
      </c>
      <c r="C11" s="4">
        <f>SUMIFS(SBISL_貼付!$C:$C,SBISL_貼付!$A:$A,"&gt;="&amp;$A11,SBISL_貼付!$A:$A,"&lt;"&amp;(EOMONTH($A11,0)+1),SBISL_貼付!$B:$B,"匿名組合配当金（利息）")</f>
        <v>0</v>
      </c>
      <c r="D11" s="3">
        <f>SUMIFS(SBISL_貼付!$C:$C,SBISL_貼付!$A:$A,"&gt;="&amp;$A11,SBISL_貼付!$A:$A,"&lt;"&amp;(EOMONTH($A11,0)+1),SBISL_貼付!$B:$B,"源泉税")</f>
        <v>0</v>
      </c>
      <c r="E11" s="4">
        <f t="shared" si="0"/>
        <v>0</v>
      </c>
      <c r="F11" s="9">
        <f>COUNTIFS(SBISL_貼付!$A:$A,"&gt;="&amp;$A11,SBISL_貼付!$A:$A,"&lt;"&amp;(EOMONTH($A11,0)+1),SBISL_貼付!$B:$B,"匿名組合配当金（元本）",SBISL_貼付!$C:$C,"&lt;&gt;0")</f>
        <v>0</v>
      </c>
      <c r="G11" s="3">
        <f>SUMIFS(SBISL_貼付!$C:$C,SBISL_貼付!$A:$A,"&gt;="&amp;$A11,SBISL_貼付!$A:$A,"&lt;"&amp;(EOMONTH($A11,0)+1),SBISL_貼付!$B:$B,"匿名組合配当金（元本）")</f>
        <v>0</v>
      </c>
    </row>
    <row r="12" spans="1:7" ht="22.5" customHeight="1">
      <c r="A12" s="14">
        <v>44440</v>
      </c>
      <c r="B12" s="9">
        <f>COUNTIFS(SBISL_貼付!$A:$A,"&gt;="&amp;$A12,SBISL_貼付!$A:$A,"&lt;"&amp;(EOMONTH($A12,0)+1),SBISL_貼付!$B:$B,"匿名組合配当金（利息）")</f>
        <v>0</v>
      </c>
      <c r="C12" s="4">
        <f>SUMIFS(SBISL_貼付!$C:$C,SBISL_貼付!$A:$A,"&gt;="&amp;$A12,SBISL_貼付!$A:$A,"&lt;"&amp;(EOMONTH($A12,0)+1),SBISL_貼付!$B:$B,"匿名組合配当金（利息）")</f>
        <v>0</v>
      </c>
      <c r="D12" s="3">
        <f>SUMIFS(SBISL_貼付!$C:$C,SBISL_貼付!$A:$A,"&gt;="&amp;$A12,SBISL_貼付!$A:$A,"&lt;"&amp;(EOMONTH($A12,0)+1),SBISL_貼付!$B:$B,"源泉税")</f>
        <v>0</v>
      </c>
      <c r="E12" s="4">
        <f t="shared" si="0"/>
        <v>0</v>
      </c>
      <c r="F12" s="9">
        <f>COUNTIFS(SBISL_貼付!$A:$A,"&gt;="&amp;$A12,SBISL_貼付!$A:$A,"&lt;"&amp;(EOMONTH($A12,0)+1),SBISL_貼付!$B:$B,"匿名組合配当金（元本）",SBISL_貼付!$C:$C,"&lt;&gt;0")</f>
        <v>0</v>
      </c>
      <c r="G12" s="3">
        <f>SUMIFS(SBISL_貼付!$C:$C,SBISL_貼付!$A:$A,"&gt;="&amp;$A12,SBISL_貼付!$A:$A,"&lt;"&amp;(EOMONTH($A12,0)+1),SBISL_貼付!$B:$B,"匿名組合配当金（元本）")</f>
        <v>0</v>
      </c>
    </row>
    <row r="13" spans="1:7" ht="22.5" customHeight="1">
      <c r="A13" s="14">
        <v>44470</v>
      </c>
      <c r="B13" s="9">
        <f>COUNTIFS(SBISL_貼付!$A:$A,"&gt;="&amp;$A13,SBISL_貼付!$A:$A,"&lt;"&amp;(EOMONTH($A13,0)+1),SBISL_貼付!$B:$B,"匿名組合配当金（利息）")</f>
        <v>0</v>
      </c>
      <c r="C13" s="4">
        <f>SUMIFS(SBISL_貼付!$C:$C,SBISL_貼付!$A:$A,"&gt;="&amp;$A13,SBISL_貼付!$A:$A,"&lt;"&amp;(EOMONTH($A13,0)+1),SBISL_貼付!$B:$B,"匿名組合配当金（利息）")</f>
        <v>0</v>
      </c>
      <c r="D13" s="3">
        <f>SUMIFS(SBISL_貼付!$C:$C,SBISL_貼付!$A:$A,"&gt;="&amp;$A13,SBISL_貼付!$A:$A,"&lt;"&amp;(EOMONTH($A13,0)+1),SBISL_貼付!$B:$B,"源泉税")</f>
        <v>0</v>
      </c>
      <c r="E13" s="4">
        <f t="shared" si="0"/>
        <v>0</v>
      </c>
      <c r="F13" s="9">
        <f>COUNTIFS(SBISL_貼付!$A:$A,"&gt;="&amp;$A13,SBISL_貼付!$A:$A,"&lt;"&amp;(EOMONTH($A13,0)+1),SBISL_貼付!$B:$B,"匿名組合配当金（元本）",SBISL_貼付!$C:$C,"&lt;&gt;0")</f>
        <v>0</v>
      </c>
      <c r="G13" s="3">
        <f>SUMIFS(SBISL_貼付!$C:$C,SBISL_貼付!$A:$A,"&gt;="&amp;$A13,SBISL_貼付!$A:$A,"&lt;"&amp;(EOMONTH($A13,0)+1),SBISL_貼付!$B:$B,"匿名組合配当金（元本）")</f>
        <v>0</v>
      </c>
    </row>
    <row r="14" spans="1:7" ht="22.5" customHeight="1">
      <c r="A14" s="14">
        <v>44501</v>
      </c>
      <c r="B14" s="9">
        <f>COUNTIFS(SBISL_貼付!$A:$A,"&gt;="&amp;$A14,SBISL_貼付!$A:$A,"&lt;"&amp;(EOMONTH($A14,0)+1),SBISL_貼付!$B:$B,"匿名組合配当金（利息）")</f>
        <v>0</v>
      </c>
      <c r="C14" s="4">
        <f>SUMIFS(SBISL_貼付!$C:$C,SBISL_貼付!$A:$A,"&gt;="&amp;$A14,SBISL_貼付!$A:$A,"&lt;"&amp;(EOMONTH($A14,0)+1),SBISL_貼付!$B:$B,"匿名組合配当金（利息）")</f>
        <v>0</v>
      </c>
      <c r="D14" s="3">
        <f>SUMIFS(SBISL_貼付!$C:$C,SBISL_貼付!$A:$A,"&gt;="&amp;$A14,SBISL_貼付!$A:$A,"&lt;"&amp;(EOMONTH($A14,0)+1),SBISL_貼付!$B:$B,"源泉税")</f>
        <v>0</v>
      </c>
      <c r="E14" s="4">
        <f t="shared" si="0"/>
        <v>0</v>
      </c>
      <c r="F14" s="9">
        <f>COUNTIFS(SBISL_貼付!$A:$A,"&gt;="&amp;$A14,SBISL_貼付!$A:$A,"&lt;"&amp;(EOMONTH($A14,0)+1),SBISL_貼付!$B:$B,"匿名組合配当金（元本）",SBISL_貼付!$C:$C,"&lt;&gt;0")</f>
        <v>0</v>
      </c>
      <c r="G14" s="3">
        <f>SUMIFS(SBISL_貼付!$C:$C,SBISL_貼付!$A:$A,"&gt;="&amp;$A14,SBISL_貼付!$A:$A,"&lt;"&amp;(EOMONTH($A14,0)+1),SBISL_貼付!$B:$B,"匿名組合配当金（元本）")</f>
        <v>0</v>
      </c>
    </row>
    <row r="15" spans="1:7" ht="22.5" customHeight="1">
      <c r="A15" s="14">
        <v>44531</v>
      </c>
      <c r="B15" s="9">
        <f>COUNTIFS(SBISL_貼付!$A:$A,"&gt;="&amp;$A15,SBISL_貼付!$A:$A,"&lt;"&amp;(EOMONTH($A15,0)+1),SBISL_貼付!$B:$B,"匿名組合配当金（利息）")</f>
        <v>0</v>
      </c>
      <c r="C15" s="4">
        <f>SUMIFS(SBISL_貼付!$C:$C,SBISL_貼付!$A:$A,"&gt;="&amp;$A15,SBISL_貼付!$A:$A,"&lt;"&amp;(EOMONTH($A15,0)+1),SBISL_貼付!$B:$B,"匿名組合配当金（利息）")</f>
        <v>0</v>
      </c>
      <c r="D15" s="3">
        <f>SUMIFS(SBISL_貼付!$C:$C,SBISL_貼付!$A:$A,"&gt;="&amp;$A15,SBISL_貼付!$A:$A,"&lt;"&amp;(EOMONTH($A15,0)+1),SBISL_貼付!$B:$B,"源泉税")</f>
        <v>0</v>
      </c>
      <c r="E15" s="4">
        <f t="shared" si="0"/>
        <v>0</v>
      </c>
      <c r="F15" s="9">
        <f>COUNTIFS(SBISL_貼付!$A:$A,"&gt;="&amp;$A15,SBISL_貼付!$A:$A,"&lt;"&amp;(EOMONTH($A15,0)+1),SBISL_貼付!$B:$B,"匿名組合配当金（元本）",SBISL_貼付!$C:$C,"&lt;&gt;0")</f>
        <v>0</v>
      </c>
      <c r="G15" s="3">
        <f>SUMIFS(SBISL_貼付!$C:$C,SBISL_貼付!$A:$A,"&gt;="&amp;$A15,SBISL_貼付!$A:$A,"&lt;"&amp;(EOMONTH($A15,0)+1),SBISL_貼付!$B:$B,"匿名組合配当金（元本）")</f>
        <v>0</v>
      </c>
    </row>
    <row r="16" spans="1:7" ht="22.5" customHeight="1">
      <c r="A16" s="15" t="s">
        <v>14</v>
      </c>
      <c r="B16" s="10">
        <f t="shared" ref="B16:G16" si="1">SUM(B4:B15)</f>
        <v>2</v>
      </c>
      <c r="C16" s="8">
        <f t="shared" si="1"/>
        <v>23216</v>
      </c>
      <c r="D16" s="8">
        <f t="shared" si="1"/>
        <v>-4740</v>
      </c>
      <c r="E16" s="8">
        <f t="shared" si="1"/>
        <v>18476</v>
      </c>
      <c r="F16" s="10">
        <f t="shared" si="1"/>
        <v>1</v>
      </c>
      <c r="G16" s="8">
        <f t="shared" si="1"/>
        <v>2776</v>
      </c>
    </row>
    <row r="18" spans="1:7" ht="22.5" customHeight="1">
      <c r="A18" s="13"/>
      <c r="B18" s="5" t="s">
        <v>10</v>
      </c>
      <c r="C18" s="6" t="s">
        <v>12</v>
      </c>
      <c r="D18" s="6" t="s">
        <v>11</v>
      </c>
      <c r="E18" s="6" t="s">
        <v>13</v>
      </c>
      <c r="F18" s="7" t="s">
        <v>15</v>
      </c>
      <c r="G18" s="7" t="s">
        <v>16</v>
      </c>
    </row>
    <row r="19" spans="1:7" ht="22.5" customHeight="1">
      <c r="A19" s="14">
        <v>43831</v>
      </c>
      <c r="B19" s="9">
        <f>COUNTIFS(SBISL_貼付!$A:$A,"&gt;="&amp;$A19,SBISL_貼付!$A:$A,"&lt;"&amp;(EOMONTH($A19,0)+1),SBISL_貼付!$B:$B,"匿名組合配当金（利息）")</f>
        <v>0</v>
      </c>
      <c r="C19" s="4">
        <f>SUMIFS(SBISL_貼付!$C:$C,SBISL_貼付!$A:$A,"&gt;="&amp;$A19,SBISL_貼付!$A:$A,"&lt;"&amp;(EOMONTH($A19,0)+1),SBISL_貼付!$B:$B,"匿名組合配当金（利息）")</f>
        <v>0</v>
      </c>
      <c r="D19" s="3">
        <f>SUMIFS(SBISL_貼付!$C:$C,SBISL_貼付!$A:$A,"&gt;="&amp;$A19,SBISL_貼付!$A:$A,"&lt;"&amp;(EOMONTH($A19,0)+1),SBISL_貼付!$B:$B,"源泉税")</f>
        <v>0</v>
      </c>
      <c r="E19" s="4">
        <f>C19+D19</f>
        <v>0</v>
      </c>
      <c r="F19" s="9">
        <f>COUNTIFS(SBISL_貼付!$A:$A,"&gt;="&amp;$A19,SBISL_貼付!$A:$A,"&lt;"&amp;(EOMONTH($A19,0)+1),SBISL_貼付!$B:$B,"匿名組合配当金（元本）",SBISL_貼付!$C:$C,"&lt;&gt;0")</f>
        <v>0</v>
      </c>
      <c r="G19" s="3">
        <f>SUMIFS(SBISL_貼付!$C:$C,SBISL_貼付!$A:$A,"&gt;="&amp;$A19,SBISL_貼付!$A:$A,"&lt;"&amp;(EOMONTH($A19,0)+1),SBISL_貼付!$B:$B,"匿名組合配当金（元本）")</f>
        <v>0</v>
      </c>
    </row>
    <row r="20" spans="1:7" ht="22.5" customHeight="1">
      <c r="A20" s="14">
        <v>43862</v>
      </c>
      <c r="B20" s="9">
        <f>COUNTIFS(SBISL_貼付!$A:$A,"&gt;="&amp;$A20,SBISL_貼付!$A:$A,"&lt;"&amp;(EOMONTH($A20,0)+1),SBISL_貼付!$B:$B,"匿名組合配当金（利息）")</f>
        <v>0</v>
      </c>
      <c r="C20" s="4">
        <f>SUMIFS(SBISL_貼付!$C:$C,SBISL_貼付!$A:$A,"&gt;="&amp;$A20,SBISL_貼付!$A:$A,"&lt;"&amp;(EOMONTH($A20,0)+1),SBISL_貼付!$B:$B,"匿名組合配当金（利息）")</f>
        <v>0</v>
      </c>
      <c r="D20" s="3">
        <f>SUMIFS(SBISL_貼付!$C:$C,SBISL_貼付!$A:$A,"&gt;="&amp;$A20,SBISL_貼付!$A:$A,"&lt;"&amp;(EOMONTH($A20,0)+1),SBISL_貼付!$B:$B,"源泉税")</f>
        <v>0</v>
      </c>
      <c r="E20" s="4">
        <f t="shared" ref="E20:E30" si="2">C20+D20</f>
        <v>0</v>
      </c>
      <c r="F20" s="9">
        <f>COUNTIFS(SBISL_貼付!$A:$A,"&gt;="&amp;$A20,SBISL_貼付!$A:$A,"&lt;"&amp;(EOMONTH($A20,0)+1),SBISL_貼付!$B:$B,"匿名組合配当金（元本）",SBISL_貼付!$C:$C,"&lt;&gt;0")</f>
        <v>0</v>
      </c>
      <c r="G20" s="3">
        <f>SUMIFS(SBISL_貼付!$C:$C,SBISL_貼付!$A:$A,"&gt;="&amp;$A20,SBISL_貼付!$A:$A,"&lt;"&amp;(EOMONTH($A20,0)+1),SBISL_貼付!$B:$B,"匿名組合配当金（元本）")</f>
        <v>0</v>
      </c>
    </row>
    <row r="21" spans="1:7" ht="22.5" customHeight="1">
      <c r="A21" s="14">
        <v>43891</v>
      </c>
      <c r="B21" s="9">
        <f>COUNTIFS(SBISL_貼付!$A:$A,"&gt;="&amp;$A21,SBISL_貼付!$A:$A,"&lt;"&amp;(EOMONTH($A21,0)+1),SBISL_貼付!$B:$B,"匿名組合配当金（利息）")</f>
        <v>0</v>
      </c>
      <c r="C21" s="4">
        <f>SUMIFS(SBISL_貼付!$C:$C,SBISL_貼付!$A:$A,"&gt;="&amp;$A21,SBISL_貼付!$A:$A,"&lt;"&amp;(EOMONTH($A21,0)+1),SBISL_貼付!$B:$B,"匿名組合配当金（利息）")</f>
        <v>0</v>
      </c>
      <c r="D21" s="3">
        <f>SUMIFS(SBISL_貼付!$C:$C,SBISL_貼付!$A:$A,"&gt;="&amp;$A21,SBISL_貼付!$A:$A,"&lt;"&amp;(EOMONTH($A21,0)+1),SBISL_貼付!$B:$B,"源泉税")</f>
        <v>0</v>
      </c>
      <c r="E21" s="4">
        <f t="shared" si="2"/>
        <v>0</v>
      </c>
      <c r="F21" s="9">
        <f>COUNTIFS(SBISL_貼付!$A:$A,"&gt;="&amp;$A21,SBISL_貼付!$A:$A,"&lt;"&amp;(EOMONTH($A21,0)+1),SBISL_貼付!$B:$B,"匿名組合配当金（元本）",SBISL_貼付!$C:$C,"&lt;&gt;0")</f>
        <v>0</v>
      </c>
      <c r="G21" s="3">
        <f>SUMIFS(SBISL_貼付!$C:$C,SBISL_貼付!$A:$A,"&gt;="&amp;$A21,SBISL_貼付!$A:$A,"&lt;"&amp;(EOMONTH($A21,0)+1),SBISL_貼付!$B:$B,"匿名組合配当金（元本）")</f>
        <v>0</v>
      </c>
    </row>
    <row r="22" spans="1:7" ht="22.5" customHeight="1">
      <c r="A22" s="14">
        <v>43922</v>
      </c>
      <c r="B22" s="9">
        <f>COUNTIFS(SBISL_貼付!$A:$A,"&gt;="&amp;$A22,SBISL_貼付!$A:$A,"&lt;"&amp;(EOMONTH($A22,0)+1),SBISL_貼付!$B:$B,"匿名組合配当金（利息）")</f>
        <v>0</v>
      </c>
      <c r="C22" s="4">
        <f>SUMIFS(SBISL_貼付!$C:$C,SBISL_貼付!$A:$A,"&gt;="&amp;$A22,SBISL_貼付!$A:$A,"&lt;"&amp;(EOMONTH($A22,0)+1),SBISL_貼付!$B:$B,"匿名組合配当金（利息）")</f>
        <v>0</v>
      </c>
      <c r="D22" s="3">
        <f>SUMIFS(SBISL_貼付!$C:$C,SBISL_貼付!$A:$A,"&gt;="&amp;$A22,SBISL_貼付!$A:$A,"&lt;"&amp;(EOMONTH($A22,0)+1),SBISL_貼付!$B:$B,"源泉税")</f>
        <v>0</v>
      </c>
      <c r="E22" s="4">
        <f t="shared" si="2"/>
        <v>0</v>
      </c>
      <c r="F22" s="9">
        <f>COUNTIFS(SBISL_貼付!$A:$A,"&gt;="&amp;$A22,SBISL_貼付!$A:$A,"&lt;"&amp;(EOMONTH($A22,0)+1),SBISL_貼付!$B:$B,"匿名組合配当金（元本）",SBISL_貼付!$C:$C,"&lt;&gt;0")</f>
        <v>0</v>
      </c>
      <c r="G22" s="3">
        <f>SUMIFS(SBISL_貼付!$C:$C,SBISL_貼付!$A:$A,"&gt;="&amp;$A22,SBISL_貼付!$A:$A,"&lt;"&amp;(EOMONTH($A22,0)+1),SBISL_貼付!$B:$B,"匿名組合配当金（元本）")</f>
        <v>0</v>
      </c>
    </row>
    <row r="23" spans="1:7" ht="22.5" customHeight="1">
      <c r="A23" s="14">
        <v>43952</v>
      </c>
      <c r="B23" s="9">
        <f>COUNTIFS(SBISL_貼付!$A:$A,"&gt;="&amp;$A23,SBISL_貼付!$A:$A,"&lt;"&amp;(EOMONTH($A23,0)+1),SBISL_貼付!$B:$B,"匿名組合配当金（利息）")</f>
        <v>0</v>
      </c>
      <c r="C23" s="4">
        <f>SUMIFS(SBISL_貼付!$C:$C,SBISL_貼付!$A:$A,"&gt;="&amp;$A23,SBISL_貼付!$A:$A,"&lt;"&amp;(EOMONTH($A23,0)+1),SBISL_貼付!$B:$B,"匿名組合配当金（利息）")</f>
        <v>0</v>
      </c>
      <c r="D23" s="3">
        <f>SUMIFS(SBISL_貼付!$C:$C,SBISL_貼付!$A:$A,"&gt;="&amp;$A23,SBISL_貼付!$A:$A,"&lt;"&amp;(EOMONTH($A23,0)+1),SBISL_貼付!$B:$B,"源泉税")</f>
        <v>0</v>
      </c>
      <c r="E23" s="4">
        <f t="shared" si="2"/>
        <v>0</v>
      </c>
      <c r="F23" s="9">
        <f>COUNTIFS(SBISL_貼付!$A:$A,"&gt;="&amp;$A23,SBISL_貼付!$A:$A,"&lt;"&amp;(EOMONTH($A23,0)+1),SBISL_貼付!$B:$B,"匿名組合配当金（元本）",SBISL_貼付!$C:$C,"&lt;&gt;0")</f>
        <v>0</v>
      </c>
      <c r="G23" s="3">
        <f>SUMIFS(SBISL_貼付!$C:$C,SBISL_貼付!$A:$A,"&gt;="&amp;$A23,SBISL_貼付!$A:$A,"&lt;"&amp;(EOMONTH($A23,0)+1),SBISL_貼付!$B:$B,"匿名組合配当金（元本）")</f>
        <v>0</v>
      </c>
    </row>
    <row r="24" spans="1:7" ht="22.5" customHeight="1">
      <c r="A24" s="14">
        <v>43983</v>
      </c>
      <c r="B24" s="9">
        <f>COUNTIFS(SBISL_貼付!$A:$A,"&gt;="&amp;$A24,SBISL_貼付!$A:$A,"&lt;"&amp;(EOMONTH($A24,0)+1),SBISL_貼付!$B:$B,"匿名組合配当金（利息）")</f>
        <v>0</v>
      </c>
      <c r="C24" s="4">
        <f>SUMIFS(SBISL_貼付!$C:$C,SBISL_貼付!$A:$A,"&gt;="&amp;$A24,SBISL_貼付!$A:$A,"&lt;"&amp;(EOMONTH($A24,0)+1),SBISL_貼付!$B:$B,"匿名組合配当金（利息）")</f>
        <v>0</v>
      </c>
      <c r="D24" s="3">
        <f>SUMIFS(SBISL_貼付!$C:$C,SBISL_貼付!$A:$A,"&gt;="&amp;$A24,SBISL_貼付!$A:$A,"&lt;"&amp;(EOMONTH($A24,0)+1),SBISL_貼付!$B:$B,"源泉税")</f>
        <v>0</v>
      </c>
      <c r="E24" s="4">
        <f t="shared" si="2"/>
        <v>0</v>
      </c>
      <c r="F24" s="9">
        <f>COUNTIFS(SBISL_貼付!$A:$A,"&gt;="&amp;$A24,SBISL_貼付!$A:$A,"&lt;"&amp;(EOMONTH($A24,0)+1),SBISL_貼付!$B:$B,"匿名組合配当金（元本）",SBISL_貼付!$C:$C,"&lt;&gt;0")</f>
        <v>0</v>
      </c>
      <c r="G24" s="3">
        <f>SUMIFS(SBISL_貼付!$C:$C,SBISL_貼付!$A:$A,"&gt;="&amp;$A24,SBISL_貼付!$A:$A,"&lt;"&amp;(EOMONTH($A24,0)+1),SBISL_貼付!$B:$B,"匿名組合配当金（元本）")</f>
        <v>0</v>
      </c>
    </row>
    <row r="25" spans="1:7" ht="22.5" customHeight="1">
      <c r="A25" s="14">
        <v>44013</v>
      </c>
      <c r="B25" s="9">
        <f>COUNTIFS(SBISL_貼付!$A:$A,"&gt;="&amp;$A25,SBISL_貼付!$A:$A,"&lt;"&amp;(EOMONTH($A25,0)+1),SBISL_貼付!$B:$B,"匿名組合配当金（利息）")</f>
        <v>0</v>
      </c>
      <c r="C25" s="4">
        <f>SUMIFS(SBISL_貼付!$C:$C,SBISL_貼付!$A:$A,"&gt;="&amp;$A25,SBISL_貼付!$A:$A,"&lt;"&amp;(EOMONTH($A25,0)+1),SBISL_貼付!$B:$B,"匿名組合配当金（利息）")</f>
        <v>0</v>
      </c>
      <c r="D25" s="3">
        <f>SUMIFS(SBISL_貼付!$C:$C,SBISL_貼付!$A:$A,"&gt;="&amp;$A25,SBISL_貼付!$A:$A,"&lt;"&amp;(EOMONTH($A25,0)+1),SBISL_貼付!$B:$B,"源泉税")</f>
        <v>0</v>
      </c>
      <c r="E25" s="4">
        <f t="shared" si="2"/>
        <v>0</v>
      </c>
      <c r="F25" s="9">
        <f>COUNTIFS(SBISL_貼付!$A:$A,"&gt;="&amp;$A25,SBISL_貼付!$A:$A,"&lt;"&amp;(EOMONTH($A25,0)+1),SBISL_貼付!$B:$B,"匿名組合配当金（元本）",SBISL_貼付!$C:$C,"&lt;&gt;0")</f>
        <v>0</v>
      </c>
      <c r="G25" s="3">
        <f>SUMIFS(SBISL_貼付!$C:$C,SBISL_貼付!$A:$A,"&gt;="&amp;$A25,SBISL_貼付!$A:$A,"&lt;"&amp;(EOMONTH($A25,0)+1),SBISL_貼付!$B:$B,"匿名組合配当金（元本）")</f>
        <v>0</v>
      </c>
    </row>
    <row r="26" spans="1:7" ht="22.5" customHeight="1">
      <c r="A26" s="14">
        <v>44044</v>
      </c>
      <c r="B26" s="9">
        <f>COUNTIFS(SBISL_貼付!$A:$A,"&gt;="&amp;$A26,SBISL_貼付!$A:$A,"&lt;"&amp;(EOMONTH($A26,0)+1),SBISL_貼付!$B:$B,"匿名組合配当金（利息）")</f>
        <v>0</v>
      </c>
      <c r="C26" s="4">
        <f>SUMIFS(SBISL_貼付!$C:$C,SBISL_貼付!$A:$A,"&gt;="&amp;$A26,SBISL_貼付!$A:$A,"&lt;"&amp;(EOMONTH($A26,0)+1),SBISL_貼付!$B:$B,"匿名組合配当金（利息）")</f>
        <v>0</v>
      </c>
      <c r="D26" s="3">
        <f>SUMIFS(SBISL_貼付!$C:$C,SBISL_貼付!$A:$A,"&gt;="&amp;$A26,SBISL_貼付!$A:$A,"&lt;"&amp;(EOMONTH($A26,0)+1),SBISL_貼付!$B:$B,"源泉税")</f>
        <v>0</v>
      </c>
      <c r="E26" s="4">
        <f t="shared" si="2"/>
        <v>0</v>
      </c>
      <c r="F26" s="9">
        <f>COUNTIFS(SBISL_貼付!$A:$A,"&gt;="&amp;$A26,SBISL_貼付!$A:$A,"&lt;"&amp;(EOMONTH($A26,0)+1),SBISL_貼付!$B:$B,"匿名組合配当金（元本）",SBISL_貼付!$C:$C,"&lt;&gt;0")</f>
        <v>0</v>
      </c>
      <c r="G26" s="3">
        <f>SUMIFS(SBISL_貼付!$C:$C,SBISL_貼付!$A:$A,"&gt;="&amp;$A26,SBISL_貼付!$A:$A,"&lt;"&amp;(EOMONTH($A26,0)+1),SBISL_貼付!$B:$B,"匿名組合配当金（元本）")</f>
        <v>0</v>
      </c>
    </row>
    <row r="27" spans="1:7" ht="22.5" customHeight="1">
      <c r="A27" s="14">
        <v>44075</v>
      </c>
      <c r="B27" s="9">
        <f>COUNTIFS(SBISL_貼付!$A:$A,"&gt;="&amp;$A27,SBISL_貼付!$A:$A,"&lt;"&amp;(EOMONTH($A27,0)+1),SBISL_貼付!$B:$B,"匿名組合配当金（利息）")</f>
        <v>0</v>
      </c>
      <c r="C27" s="4">
        <f>SUMIFS(SBISL_貼付!$C:$C,SBISL_貼付!$A:$A,"&gt;="&amp;$A27,SBISL_貼付!$A:$A,"&lt;"&amp;(EOMONTH($A27,0)+1),SBISL_貼付!$B:$B,"匿名組合配当金（利息）")</f>
        <v>0</v>
      </c>
      <c r="D27" s="3">
        <f>SUMIFS(SBISL_貼付!$C:$C,SBISL_貼付!$A:$A,"&gt;="&amp;$A27,SBISL_貼付!$A:$A,"&lt;"&amp;(EOMONTH($A27,0)+1),SBISL_貼付!$B:$B,"源泉税")</f>
        <v>0</v>
      </c>
      <c r="E27" s="4">
        <f t="shared" si="2"/>
        <v>0</v>
      </c>
      <c r="F27" s="9">
        <f>COUNTIFS(SBISL_貼付!$A:$A,"&gt;="&amp;$A27,SBISL_貼付!$A:$A,"&lt;"&amp;(EOMONTH($A27,0)+1),SBISL_貼付!$B:$B,"匿名組合配当金（元本）",SBISL_貼付!$C:$C,"&lt;&gt;0")</f>
        <v>0</v>
      </c>
      <c r="G27" s="3">
        <f>SUMIFS(SBISL_貼付!$C:$C,SBISL_貼付!$A:$A,"&gt;="&amp;$A27,SBISL_貼付!$A:$A,"&lt;"&amp;(EOMONTH($A27,0)+1),SBISL_貼付!$B:$B,"匿名組合配当金（元本）")</f>
        <v>0</v>
      </c>
    </row>
    <row r="28" spans="1:7" ht="22.5" customHeight="1">
      <c r="A28" s="14">
        <v>44105</v>
      </c>
      <c r="B28" s="9">
        <f>COUNTIFS(SBISL_貼付!$A:$A,"&gt;="&amp;$A28,SBISL_貼付!$A:$A,"&lt;"&amp;(EOMONTH($A28,0)+1),SBISL_貼付!$B:$B,"匿名組合配当金（利息）")</f>
        <v>0</v>
      </c>
      <c r="C28" s="4">
        <f>SUMIFS(SBISL_貼付!$C:$C,SBISL_貼付!$A:$A,"&gt;="&amp;$A28,SBISL_貼付!$A:$A,"&lt;"&amp;(EOMONTH($A28,0)+1),SBISL_貼付!$B:$B,"匿名組合配当金（利息）")</f>
        <v>0</v>
      </c>
      <c r="D28" s="3">
        <f>SUMIFS(SBISL_貼付!$C:$C,SBISL_貼付!$A:$A,"&gt;="&amp;$A28,SBISL_貼付!$A:$A,"&lt;"&amp;(EOMONTH($A28,0)+1),SBISL_貼付!$B:$B,"源泉税")</f>
        <v>0</v>
      </c>
      <c r="E28" s="4">
        <f t="shared" si="2"/>
        <v>0</v>
      </c>
      <c r="F28" s="9">
        <f>COUNTIFS(SBISL_貼付!$A:$A,"&gt;="&amp;$A28,SBISL_貼付!$A:$A,"&lt;"&amp;(EOMONTH($A28,0)+1),SBISL_貼付!$B:$B,"匿名組合配当金（元本）",SBISL_貼付!$C:$C,"&lt;&gt;0")</f>
        <v>0</v>
      </c>
      <c r="G28" s="3">
        <f>SUMIFS(SBISL_貼付!$C:$C,SBISL_貼付!$A:$A,"&gt;="&amp;$A28,SBISL_貼付!$A:$A,"&lt;"&amp;(EOMONTH($A28,0)+1),SBISL_貼付!$B:$B,"匿名組合配当金（元本）")</f>
        <v>0</v>
      </c>
    </row>
    <row r="29" spans="1:7" ht="22.5" customHeight="1">
      <c r="A29" s="14">
        <v>44136</v>
      </c>
      <c r="B29" s="9">
        <f>COUNTIFS(SBISL_貼付!$A:$A,"&gt;="&amp;$A29,SBISL_貼付!$A:$A,"&lt;"&amp;(EOMONTH($A29,0)+1),SBISL_貼付!$B:$B,"匿名組合配当金（利息）")</f>
        <v>0</v>
      </c>
      <c r="C29" s="4">
        <f>SUMIFS(SBISL_貼付!$C:$C,SBISL_貼付!$A:$A,"&gt;="&amp;$A29,SBISL_貼付!$A:$A,"&lt;"&amp;(EOMONTH($A29,0)+1),SBISL_貼付!$B:$B,"匿名組合配当金（利息）")</f>
        <v>0</v>
      </c>
      <c r="D29" s="3">
        <f>SUMIFS(SBISL_貼付!$C:$C,SBISL_貼付!$A:$A,"&gt;="&amp;$A29,SBISL_貼付!$A:$A,"&lt;"&amp;(EOMONTH($A29,0)+1),SBISL_貼付!$B:$B,"源泉税")</f>
        <v>0</v>
      </c>
      <c r="E29" s="4">
        <f t="shared" si="2"/>
        <v>0</v>
      </c>
      <c r="F29" s="9">
        <f>COUNTIFS(SBISL_貼付!$A:$A,"&gt;="&amp;$A29,SBISL_貼付!$A:$A,"&lt;"&amp;(EOMONTH($A29,0)+1),SBISL_貼付!$B:$B,"匿名組合配当金（元本）",SBISL_貼付!$C:$C,"&lt;&gt;0")</f>
        <v>0</v>
      </c>
      <c r="G29" s="3">
        <f>SUMIFS(SBISL_貼付!$C:$C,SBISL_貼付!$A:$A,"&gt;="&amp;$A29,SBISL_貼付!$A:$A,"&lt;"&amp;(EOMONTH($A29,0)+1),SBISL_貼付!$B:$B,"匿名組合配当金（元本）")</f>
        <v>0</v>
      </c>
    </row>
    <row r="30" spans="1:7" ht="22.5" customHeight="1">
      <c r="A30" s="14">
        <v>44166</v>
      </c>
      <c r="B30" s="9">
        <f>COUNTIFS(SBISL_貼付!$A:$A,"&gt;="&amp;$A30,SBISL_貼付!$A:$A,"&lt;"&amp;(EOMONTH($A30,0)+1),SBISL_貼付!$B:$B,"匿名組合配当金（利息）")</f>
        <v>0</v>
      </c>
      <c r="C30" s="4">
        <f>SUMIFS(SBISL_貼付!$C:$C,SBISL_貼付!$A:$A,"&gt;="&amp;$A30,SBISL_貼付!$A:$A,"&lt;"&amp;(EOMONTH($A30,0)+1),SBISL_貼付!$B:$B,"匿名組合配当金（利息）")</f>
        <v>0</v>
      </c>
      <c r="D30" s="3">
        <f>SUMIFS(SBISL_貼付!$C:$C,SBISL_貼付!$A:$A,"&gt;="&amp;$A30,SBISL_貼付!$A:$A,"&lt;"&amp;(EOMONTH($A30,0)+1),SBISL_貼付!$B:$B,"源泉税")</f>
        <v>0</v>
      </c>
      <c r="E30" s="4">
        <f t="shared" si="2"/>
        <v>0</v>
      </c>
      <c r="F30" s="9">
        <f>COUNTIFS(SBISL_貼付!$A:$A,"&gt;="&amp;$A30,SBISL_貼付!$A:$A,"&lt;"&amp;(EOMONTH($A30,0)+1),SBISL_貼付!$B:$B,"匿名組合配当金（元本）",SBISL_貼付!$C:$C,"&lt;&gt;0")</f>
        <v>0</v>
      </c>
      <c r="G30" s="3">
        <f>SUMIFS(SBISL_貼付!$C:$C,SBISL_貼付!$A:$A,"&gt;="&amp;$A30,SBISL_貼付!$A:$A,"&lt;"&amp;(EOMONTH($A30,0)+1),SBISL_貼付!$B:$B,"匿名組合配当金（元本）")</f>
        <v>0</v>
      </c>
    </row>
    <row r="31" spans="1:7" ht="22.5" customHeight="1">
      <c r="A31" s="15" t="s">
        <v>14</v>
      </c>
      <c r="B31" s="10">
        <f t="shared" ref="B31:G31" si="3">SUM(B19:B30)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10">
        <f t="shared" si="3"/>
        <v>0</v>
      </c>
      <c r="G31" s="8">
        <f t="shared" si="3"/>
        <v>0</v>
      </c>
    </row>
    <row r="33" spans="1:7" ht="22.5" customHeight="1">
      <c r="A33" s="13"/>
      <c r="B33" s="5" t="s">
        <v>10</v>
      </c>
      <c r="C33" s="6" t="s">
        <v>12</v>
      </c>
      <c r="D33" s="6" t="s">
        <v>11</v>
      </c>
      <c r="E33" s="6" t="s">
        <v>13</v>
      </c>
      <c r="F33" s="7" t="s">
        <v>15</v>
      </c>
      <c r="G33" s="7" t="s">
        <v>16</v>
      </c>
    </row>
    <row r="34" spans="1:7" ht="22.5" customHeight="1">
      <c r="A34" s="14">
        <v>43466</v>
      </c>
      <c r="B34" s="9">
        <f>COUNTIFS(SBISL_貼付!$A:$A,"&gt;="&amp;$A34,SBISL_貼付!$A:$A,"&lt;"&amp;(EOMONTH($A34,0)+1),SBISL_貼付!$B:$B,"匿名組合配当金（利息）")</f>
        <v>0</v>
      </c>
      <c r="C34" s="4">
        <f>SUMIFS(SBISL_貼付!$C:$C,SBISL_貼付!$A:$A,"&gt;="&amp;$A34,SBISL_貼付!$A:$A,"&lt;"&amp;(EOMONTH($A34,0)+1),SBISL_貼付!$B:$B,"匿名組合配当金（利息）")</f>
        <v>0</v>
      </c>
      <c r="D34" s="3">
        <f>SUMIFS(SBISL_貼付!$C:$C,SBISL_貼付!$A:$A,"&gt;="&amp;$A34,SBISL_貼付!$A:$A,"&lt;"&amp;(EOMONTH($A34,0)+1),SBISL_貼付!$B:$B,"源泉税")</f>
        <v>0</v>
      </c>
      <c r="E34" s="4">
        <f>C34+D34</f>
        <v>0</v>
      </c>
      <c r="F34" s="9">
        <f>COUNTIFS(SBISL_貼付!$A:$A,"&gt;="&amp;$A34,SBISL_貼付!$A:$A,"&lt;"&amp;(EOMONTH($A34,0)+1),SBISL_貼付!$B:$B,"匿名組合配当金（元本）",SBISL_貼付!$C:$C,"&lt;&gt;0")</f>
        <v>0</v>
      </c>
      <c r="G34" s="3">
        <f>SUMIFS(SBISL_貼付!$C:$C,SBISL_貼付!$A:$A,"&gt;="&amp;$A34,SBISL_貼付!$A:$A,"&lt;"&amp;(EOMONTH($A34,0)+1),SBISL_貼付!$B:$B,"匿名組合配当金（元本）")</f>
        <v>0</v>
      </c>
    </row>
    <row r="35" spans="1:7" ht="22.5" customHeight="1">
      <c r="A35" s="14">
        <v>43497</v>
      </c>
      <c r="B35" s="9">
        <f>COUNTIFS(SBISL_貼付!$A:$A,"&gt;="&amp;$A35,SBISL_貼付!$A:$A,"&lt;"&amp;(EOMONTH($A35,0)+1),SBISL_貼付!$B:$B,"匿名組合配当金（利息）")</f>
        <v>0</v>
      </c>
      <c r="C35" s="4">
        <f>SUMIFS(SBISL_貼付!$C:$C,SBISL_貼付!$A:$A,"&gt;="&amp;$A35,SBISL_貼付!$A:$A,"&lt;"&amp;(EOMONTH($A35,0)+1),SBISL_貼付!$B:$B,"匿名組合配当金（利息）")</f>
        <v>0</v>
      </c>
      <c r="D35" s="3">
        <f>SUMIFS(SBISL_貼付!$C:$C,SBISL_貼付!$A:$A,"&gt;="&amp;$A35,SBISL_貼付!$A:$A,"&lt;"&amp;(EOMONTH($A35,0)+1),SBISL_貼付!$B:$B,"源泉税")</f>
        <v>0</v>
      </c>
      <c r="E35" s="4">
        <f t="shared" ref="E35:E45" si="4">C35+D35</f>
        <v>0</v>
      </c>
      <c r="F35" s="9">
        <f>COUNTIFS(SBISL_貼付!$A:$A,"&gt;="&amp;$A35,SBISL_貼付!$A:$A,"&lt;"&amp;(EOMONTH($A35,0)+1),SBISL_貼付!$B:$B,"匿名組合配当金（元本）",SBISL_貼付!$C:$C,"&lt;&gt;0")</f>
        <v>0</v>
      </c>
      <c r="G35" s="3">
        <f>SUMIFS(SBISL_貼付!$C:$C,SBISL_貼付!$A:$A,"&gt;="&amp;$A35,SBISL_貼付!$A:$A,"&lt;"&amp;(EOMONTH($A35,0)+1),SBISL_貼付!$B:$B,"匿名組合配当金（元本）")</f>
        <v>0</v>
      </c>
    </row>
    <row r="36" spans="1:7" ht="22.5" customHeight="1">
      <c r="A36" s="14">
        <v>43525</v>
      </c>
      <c r="B36" s="9">
        <f>COUNTIFS(SBISL_貼付!$A:$A,"&gt;="&amp;$A36,SBISL_貼付!$A:$A,"&lt;"&amp;(EOMONTH($A36,0)+1),SBISL_貼付!$B:$B,"匿名組合配当金（利息）")</f>
        <v>0</v>
      </c>
      <c r="C36" s="4">
        <f>SUMIFS(SBISL_貼付!$C:$C,SBISL_貼付!$A:$A,"&gt;="&amp;$A36,SBISL_貼付!$A:$A,"&lt;"&amp;(EOMONTH($A36,0)+1),SBISL_貼付!$B:$B,"匿名組合配当金（利息）")</f>
        <v>0</v>
      </c>
      <c r="D36" s="3">
        <f>SUMIFS(SBISL_貼付!$C:$C,SBISL_貼付!$A:$A,"&gt;="&amp;$A36,SBISL_貼付!$A:$A,"&lt;"&amp;(EOMONTH($A36,0)+1),SBISL_貼付!$B:$B,"源泉税")</f>
        <v>0</v>
      </c>
      <c r="E36" s="4">
        <f t="shared" si="4"/>
        <v>0</v>
      </c>
      <c r="F36" s="9">
        <f>COUNTIFS(SBISL_貼付!$A:$A,"&gt;="&amp;$A36,SBISL_貼付!$A:$A,"&lt;"&amp;(EOMONTH($A36,0)+1),SBISL_貼付!$B:$B,"匿名組合配当金（元本）",SBISL_貼付!$C:$C,"&lt;&gt;0")</f>
        <v>0</v>
      </c>
      <c r="G36" s="3">
        <f>SUMIFS(SBISL_貼付!$C:$C,SBISL_貼付!$A:$A,"&gt;="&amp;$A36,SBISL_貼付!$A:$A,"&lt;"&amp;(EOMONTH($A36,0)+1),SBISL_貼付!$B:$B,"匿名組合配当金（元本）")</f>
        <v>0</v>
      </c>
    </row>
    <row r="37" spans="1:7" ht="22.5" customHeight="1">
      <c r="A37" s="14">
        <v>43556</v>
      </c>
      <c r="B37" s="9">
        <f>COUNTIFS(SBISL_貼付!$A:$A,"&gt;="&amp;$A37,SBISL_貼付!$A:$A,"&lt;"&amp;(EOMONTH($A37,0)+1),SBISL_貼付!$B:$B,"匿名組合配当金（利息）")</f>
        <v>0</v>
      </c>
      <c r="C37" s="4">
        <f>SUMIFS(SBISL_貼付!$C:$C,SBISL_貼付!$A:$A,"&gt;="&amp;$A37,SBISL_貼付!$A:$A,"&lt;"&amp;(EOMONTH($A37,0)+1),SBISL_貼付!$B:$B,"匿名組合配当金（利息）")</f>
        <v>0</v>
      </c>
      <c r="D37" s="3">
        <f>SUMIFS(SBISL_貼付!$C:$C,SBISL_貼付!$A:$A,"&gt;="&amp;$A37,SBISL_貼付!$A:$A,"&lt;"&amp;(EOMONTH($A37,0)+1),SBISL_貼付!$B:$B,"源泉税")</f>
        <v>0</v>
      </c>
      <c r="E37" s="4">
        <f t="shared" si="4"/>
        <v>0</v>
      </c>
      <c r="F37" s="9">
        <f>COUNTIFS(SBISL_貼付!$A:$A,"&gt;="&amp;$A37,SBISL_貼付!$A:$A,"&lt;"&amp;(EOMONTH($A37,0)+1),SBISL_貼付!$B:$B,"匿名組合配当金（元本）",SBISL_貼付!$C:$C,"&lt;&gt;0")</f>
        <v>0</v>
      </c>
      <c r="G37" s="3">
        <f>SUMIFS(SBISL_貼付!$C:$C,SBISL_貼付!$A:$A,"&gt;="&amp;$A37,SBISL_貼付!$A:$A,"&lt;"&amp;(EOMONTH($A37,0)+1),SBISL_貼付!$B:$B,"匿名組合配当金（元本）")</f>
        <v>0</v>
      </c>
    </row>
    <row r="38" spans="1:7" ht="22.5" customHeight="1">
      <c r="A38" s="14">
        <v>43586</v>
      </c>
      <c r="B38" s="9">
        <f>COUNTIFS(SBISL_貼付!$A:$A,"&gt;="&amp;$A38,SBISL_貼付!$A:$A,"&lt;"&amp;(EOMONTH($A38,0)+1),SBISL_貼付!$B:$B,"匿名組合配当金（利息）")</f>
        <v>0</v>
      </c>
      <c r="C38" s="4">
        <f>SUMIFS(SBISL_貼付!$C:$C,SBISL_貼付!$A:$A,"&gt;="&amp;$A38,SBISL_貼付!$A:$A,"&lt;"&amp;(EOMONTH($A38,0)+1),SBISL_貼付!$B:$B,"匿名組合配当金（利息）")</f>
        <v>0</v>
      </c>
      <c r="D38" s="3">
        <f>SUMIFS(SBISL_貼付!$C:$C,SBISL_貼付!$A:$A,"&gt;="&amp;$A38,SBISL_貼付!$A:$A,"&lt;"&amp;(EOMONTH($A38,0)+1),SBISL_貼付!$B:$B,"源泉税")</f>
        <v>0</v>
      </c>
      <c r="E38" s="4">
        <f t="shared" si="4"/>
        <v>0</v>
      </c>
      <c r="F38" s="9">
        <f>COUNTIFS(SBISL_貼付!$A:$A,"&gt;="&amp;$A38,SBISL_貼付!$A:$A,"&lt;"&amp;(EOMONTH($A38,0)+1),SBISL_貼付!$B:$B,"匿名組合配当金（元本）",SBISL_貼付!$C:$C,"&lt;&gt;0")</f>
        <v>0</v>
      </c>
      <c r="G38" s="3">
        <f>SUMIFS(SBISL_貼付!$C:$C,SBISL_貼付!$A:$A,"&gt;="&amp;$A38,SBISL_貼付!$A:$A,"&lt;"&amp;(EOMONTH($A38,0)+1),SBISL_貼付!$B:$B,"匿名組合配当金（元本）")</f>
        <v>0</v>
      </c>
    </row>
    <row r="39" spans="1:7" ht="22.5" customHeight="1">
      <c r="A39" s="14">
        <v>43617</v>
      </c>
      <c r="B39" s="9">
        <f>COUNTIFS(SBISL_貼付!$A:$A,"&gt;="&amp;$A39,SBISL_貼付!$A:$A,"&lt;"&amp;(EOMONTH($A39,0)+1),SBISL_貼付!$B:$B,"匿名組合配当金（利息）")</f>
        <v>0</v>
      </c>
      <c r="C39" s="4">
        <f>SUMIFS(SBISL_貼付!$C:$C,SBISL_貼付!$A:$A,"&gt;="&amp;$A39,SBISL_貼付!$A:$A,"&lt;"&amp;(EOMONTH($A39,0)+1),SBISL_貼付!$B:$B,"匿名組合配当金（利息）")</f>
        <v>0</v>
      </c>
      <c r="D39" s="3">
        <f>SUMIFS(SBISL_貼付!$C:$C,SBISL_貼付!$A:$A,"&gt;="&amp;$A39,SBISL_貼付!$A:$A,"&lt;"&amp;(EOMONTH($A39,0)+1),SBISL_貼付!$B:$B,"源泉税")</f>
        <v>0</v>
      </c>
      <c r="E39" s="4">
        <f t="shared" si="4"/>
        <v>0</v>
      </c>
      <c r="F39" s="9">
        <f>COUNTIFS(SBISL_貼付!$A:$A,"&gt;="&amp;$A39,SBISL_貼付!$A:$A,"&lt;"&amp;(EOMONTH($A39,0)+1),SBISL_貼付!$B:$B,"匿名組合配当金（元本）",SBISL_貼付!$C:$C,"&lt;&gt;0")</f>
        <v>0</v>
      </c>
      <c r="G39" s="3">
        <f>SUMIFS(SBISL_貼付!$C:$C,SBISL_貼付!$A:$A,"&gt;="&amp;$A39,SBISL_貼付!$A:$A,"&lt;"&amp;(EOMONTH($A39,0)+1),SBISL_貼付!$B:$B,"匿名組合配当金（元本）")</f>
        <v>0</v>
      </c>
    </row>
    <row r="40" spans="1:7" ht="22.5" customHeight="1">
      <c r="A40" s="14">
        <v>43647</v>
      </c>
      <c r="B40" s="9">
        <f>COUNTIFS(SBISL_貼付!$A:$A,"&gt;="&amp;$A40,SBISL_貼付!$A:$A,"&lt;"&amp;(EOMONTH($A40,0)+1),SBISL_貼付!$B:$B,"匿名組合配当金（利息）")</f>
        <v>0</v>
      </c>
      <c r="C40" s="4">
        <f>SUMIFS(SBISL_貼付!$C:$C,SBISL_貼付!$A:$A,"&gt;="&amp;$A40,SBISL_貼付!$A:$A,"&lt;"&amp;(EOMONTH($A40,0)+1),SBISL_貼付!$B:$B,"匿名組合配当金（利息）")</f>
        <v>0</v>
      </c>
      <c r="D40" s="3">
        <f>SUMIFS(SBISL_貼付!$C:$C,SBISL_貼付!$A:$A,"&gt;="&amp;$A40,SBISL_貼付!$A:$A,"&lt;"&amp;(EOMONTH($A40,0)+1),SBISL_貼付!$B:$B,"源泉税")</f>
        <v>0</v>
      </c>
      <c r="E40" s="4">
        <f t="shared" si="4"/>
        <v>0</v>
      </c>
      <c r="F40" s="9">
        <f>COUNTIFS(SBISL_貼付!$A:$A,"&gt;="&amp;$A40,SBISL_貼付!$A:$A,"&lt;"&amp;(EOMONTH($A40,0)+1),SBISL_貼付!$B:$B,"匿名組合配当金（元本）",SBISL_貼付!$C:$C,"&lt;&gt;0")</f>
        <v>0</v>
      </c>
      <c r="G40" s="3">
        <f>SUMIFS(SBISL_貼付!$C:$C,SBISL_貼付!$A:$A,"&gt;="&amp;$A40,SBISL_貼付!$A:$A,"&lt;"&amp;(EOMONTH($A40,0)+1),SBISL_貼付!$B:$B,"匿名組合配当金（元本）")</f>
        <v>0</v>
      </c>
    </row>
    <row r="41" spans="1:7" ht="22.5" customHeight="1">
      <c r="A41" s="14">
        <v>43678</v>
      </c>
      <c r="B41" s="9">
        <f>COUNTIFS(SBISL_貼付!$A:$A,"&gt;="&amp;$A41,SBISL_貼付!$A:$A,"&lt;"&amp;(EOMONTH($A41,0)+1),SBISL_貼付!$B:$B,"匿名組合配当金（利息）")</f>
        <v>0</v>
      </c>
      <c r="C41" s="4">
        <f>SUMIFS(SBISL_貼付!$C:$C,SBISL_貼付!$A:$A,"&gt;="&amp;$A41,SBISL_貼付!$A:$A,"&lt;"&amp;(EOMONTH($A41,0)+1),SBISL_貼付!$B:$B,"匿名組合配当金（利息）")</f>
        <v>0</v>
      </c>
      <c r="D41" s="3">
        <f>SUMIFS(SBISL_貼付!$C:$C,SBISL_貼付!$A:$A,"&gt;="&amp;$A41,SBISL_貼付!$A:$A,"&lt;"&amp;(EOMONTH($A41,0)+1),SBISL_貼付!$B:$B,"源泉税")</f>
        <v>0</v>
      </c>
      <c r="E41" s="4">
        <f t="shared" si="4"/>
        <v>0</v>
      </c>
      <c r="F41" s="9">
        <f>COUNTIFS(SBISL_貼付!$A:$A,"&gt;="&amp;$A41,SBISL_貼付!$A:$A,"&lt;"&amp;(EOMONTH($A41,0)+1),SBISL_貼付!$B:$B,"匿名組合配当金（元本）",SBISL_貼付!$C:$C,"&lt;&gt;0")</f>
        <v>0</v>
      </c>
      <c r="G41" s="3">
        <f>SUMIFS(SBISL_貼付!$C:$C,SBISL_貼付!$A:$A,"&gt;="&amp;$A41,SBISL_貼付!$A:$A,"&lt;"&amp;(EOMONTH($A41,0)+1),SBISL_貼付!$B:$B,"匿名組合配当金（元本）")</f>
        <v>0</v>
      </c>
    </row>
    <row r="42" spans="1:7" ht="22.5" customHeight="1">
      <c r="A42" s="14">
        <v>43709</v>
      </c>
      <c r="B42" s="9">
        <f>COUNTIFS(SBISL_貼付!$A:$A,"&gt;="&amp;$A42,SBISL_貼付!$A:$A,"&lt;"&amp;(EOMONTH($A42,0)+1),SBISL_貼付!$B:$B,"匿名組合配当金（利息）")</f>
        <v>0</v>
      </c>
      <c r="C42" s="4">
        <f>SUMIFS(SBISL_貼付!$C:$C,SBISL_貼付!$A:$A,"&gt;="&amp;$A42,SBISL_貼付!$A:$A,"&lt;"&amp;(EOMONTH($A42,0)+1),SBISL_貼付!$B:$B,"匿名組合配当金（利息）")</f>
        <v>0</v>
      </c>
      <c r="D42" s="3">
        <f>SUMIFS(SBISL_貼付!$C:$C,SBISL_貼付!$A:$A,"&gt;="&amp;$A42,SBISL_貼付!$A:$A,"&lt;"&amp;(EOMONTH($A42,0)+1),SBISL_貼付!$B:$B,"源泉税")</f>
        <v>0</v>
      </c>
      <c r="E42" s="4">
        <f t="shared" si="4"/>
        <v>0</v>
      </c>
      <c r="F42" s="9">
        <f>COUNTIFS(SBISL_貼付!$A:$A,"&gt;="&amp;$A42,SBISL_貼付!$A:$A,"&lt;"&amp;(EOMONTH($A42,0)+1),SBISL_貼付!$B:$B,"匿名組合配当金（元本）",SBISL_貼付!$C:$C,"&lt;&gt;0")</f>
        <v>0</v>
      </c>
      <c r="G42" s="3">
        <f>SUMIFS(SBISL_貼付!$C:$C,SBISL_貼付!$A:$A,"&gt;="&amp;$A42,SBISL_貼付!$A:$A,"&lt;"&amp;(EOMONTH($A42,0)+1),SBISL_貼付!$B:$B,"匿名組合配当金（元本）")</f>
        <v>0</v>
      </c>
    </row>
    <row r="43" spans="1:7" ht="22.5" customHeight="1">
      <c r="A43" s="14">
        <v>43739</v>
      </c>
      <c r="B43" s="9">
        <f>COUNTIFS(SBISL_貼付!$A:$A,"&gt;="&amp;$A43,SBISL_貼付!$A:$A,"&lt;"&amp;(EOMONTH($A43,0)+1),SBISL_貼付!$B:$B,"匿名組合配当金（利息）")</f>
        <v>0</v>
      </c>
      <c r="C43" s="4">
        <f>SUMIFS(SBISL_貼付!$C:$C,SBISL_貼付!$A:$A,"&gt;="&amp;$A43,SBISL_貼付!$A:$A,"&lt;"&amp;(EOMONTH($A43,0)+1),SBISL_貼付!$B:$B,"匿名組合配当金（利息）")</f>
        <v>0</v>
      </c>
      <c r="D43" s="3">
        <f>SUMIFS(SBISL_貼付!$C:$C,SBISL_貼付!$A:$A,"&gt;="&amp;$A43,SBISL_貼付!$A:$A,"&lt;"&amp;(EOMONTH($A43,0)+1),SBISL_貼付!$B:$B,"源泉税")</f>
        <v>0</v>
      </c>
      <c r="E43" s="4">
        <f t="shared" si="4"/>
        <v>0</v>
      </c>
      <c r="F43" s="9">
        <f>COUNTIFS(SBISL_貼付!$A:$A,"&gt;="&amp;$A43,SBISL_貼付!$A:$A,"&lt;"&amp;(EOMONTH($A43,0)+1),SBISL_貼付!$B:$B,"匿名組合配当金（元本）",SBISL_貼付!$C:$C,"&lt;&gt;0")</f>
        <v>0</v>
      </c>
      <c r="G43" s="3">
        <f>SUMIFS(SBISL_貼付!$C:$C,SBISL_貼付!$A:$A,"&gt;="&amp;$A43,SBISL_貼付!$A:$A,"&lt;"&amp;(EOMONTH($A43,0)+1),SBISL_貼付!$B:$B,"匿名組合配当金（元本）")</f>
        <v>0</v>
      </c>
    </row>
    <row r="44" spans="1:7" ht="22.5" customHeight="1">
      <c r="A44" s="14">
        <v>43770</v>
      </c>
      <c r="B44" s="9">
        <f>COUNTIFS(SBISL_貼付!$A:$A,"&gt;="&amp;$A44,SBISL_貼付!$A:$A,"&lt;"&amp;(EOMONTH($A44,0)+1),SBISL_貼付!$B:$B,"匿名組合配当金（利息）")</f>
        <v>0</v>
      </c>
      <c r="C44" s="4">
        <f>SUMIFS(SBISL_貼付!$C:$C,SBISL_貼付!$A:$A,"&gt;="&amp;$A44,SBISL_貼付!$A:$A,"&lt;"&amp;(EOMONTH($A44,0)+1),SBISL_貼付!$B:$B,"匿名組合配当金（利息）")</f>
        <v>0</v>
      </c>
      <c r="D44" s="3">
        <f>SUMIFS(SBISL_貼付!$C:$C,SBISL_貼付!$A:$A,"&gt;="&amp;$A44,SBISL_貼付!$A:$A,"&lt;"&amp;(EOMONTH($A44,0)+1),SBISL_貼付!$B:$B,"源泉税")</f>
        <v>0</v>
      </c>
      <c r="E44" s="4">
        <f t="shared" si="4"/>
        <v>0</v>
      </c>
      <c r="F44" s="9">
        <f>COUNTIFS(SBISL_貼付!$A:$A,"&gt;="&amp;$A44,SBISL_貼付!$A:$A,"&lt;"&amp;(EOMONTH($A44,0)+1),SBISL_貼付!$B:$B,"匿名組合配当金（元本）",SBISL_貼付!$C:$C,"&lt;&gt;0")</f>
        <v>0</v>
      </c>
      <c r="G44" s="3">
        <f>SUMIFS(SBISL_貼付!$C:$C,SBISL_貼付!$A:$A,"&gt;="&amp;$A44,SBISL_貼付!$A:$A,"&lt;"&amp;(EOMONTH($A44,0)+1),SBISL_貼付!$B:$B,"匿名組合配当金（元本）")</f>
        <v>0</v>
      </c>
    </row>
    <row r="45" spans="1:7" ht="22.5" customHeight="1">
      <c r="A45" s="14">
        <v>43800</v>
      </c>
      <c r="B45" s="9">
        <f>COUNTIFS(SBISL_貼付!$A:$A,"&gt;="&amp;$A45,SBISL_貼付!$A:$A,"&lt;"&amp;(EOMONTH($A45,0)+1),SBISL_貼付!$B:$B,"匿名組合配当金（利息）")</f>
        <v>0</v>
      </c>
      <c r="C45" s="4">
        <f>SUMIFS(SBISL_貼付!$C:$C,SBISL_貼付!$A:$A,"&gt;="&amp;$A45,SBISL_貼付!$A:$A,"&lt;"&amp;(EOMONTH($A45,0)+1),SBISL_貼付!$B:$B,"匿名組合配当金（利息）")</f>
        <v>0</v>
      </c>
      <c r="D45" s="3">
        <f>SUMIFS(SBISL_貼付!$C:$C,SBISL_貼付!$A:$A,"&gt;="&amp;$A45,SBISL_貼付!$A:$A,"&lt;"&amp;(EOMONTH($A45,0)+1),SBISL_貼付!$B:$B,"源泉税")</f>
        <v>0</v>
      </c>
      <c r="E45" s="4">
        <f t="shared" si="4"/>
        <v>0</v>
      </c>
      <c r="F45" s="9">
        <f>COUNTIFS(SBISL_貼付!$A:$A,"&gt;="&amp;$A45,SBISL_貼付!$A:$A,"&lt;"&amp;(EOMONTH($A45,0)+1),SBISL_貼付!$B:$B,"匿名組合配当金（元本）",SBISL_貼付!$C:$C,"&lt;&gt;0")</f>
        <v>0</v>
      </c>
      <c r="G45" s="3">
        <f>SUMIFS(SBISL_貼付!$C:$C,SBISL_貼付!$A:$A,"&gt;="&amp;$A45,SBISL_貼付!$A:$A,"&lt;"&amp;(EOMONTH($A45,0)+1),SBISL_貼付!$B:$B,"匿名組合配当金（元本）")</f>
        <v>0</v>
      </c>
    </row>
    <row r="46" spans="1:7" ht="22.5" customHeight="1">
      <c r="A46" s="15" t="s">
        <v>14</v>
      </c>
      <c r="B46" s="10">
        <f t="shared" ref="B46:G46" si="5">SUM(B34:B45)</f>
        <v>0</v>
      </c>
      <c r="C46" s="8">
        <f t="shared" si="5"/>
        <v>0</v>
      </c>
      <c r="D46" s="8">
        <f t="shared" si="5"/>
        <v>0</v>
      </c>
      <c r="E46" s="8">
        <f t="shared" si="5"/>
        <v>0</v>
      </c>
      <c r="F46" s="10">
        <f t="shared" si="5"/>
        <v>0</v>
      </c>
      <c r="G46" s="8">
        <f t="shared" si="5"/>
        <v>0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selection activeCell="K14" sqref="K14"/>
    </sheetView>
  </sheetViews>
  <sheetFormatPr defaultRowHeight="13.5"/>
  <cols>
    <col min="1" max="2" width="11.625" style="1" bestFit="1" customWidth="1"/>
    <col min="3" max="3" width="11" style="1" bestFit="1" customWidth="1"/>
    <col min="4" max="4" width="27.875" style="1" bestFit="1" customWidth="1"/>
    <col min="5" max="5" width="45.75" style="1" bestFit="1" customWidth="1"/>
    <col min="6" max="6" width="13" style="1" bestFit="1" customWidth="1"/>
    <col min="7" max="7" width="7.125" style="1" bestFit="1" customWidth="1"/>
    <col min="8" max="8" width="13" style="1" bestFit="1" customWidth="1"/>
    <col min="9" max="9" width="7.125" style="1" bestFit="1" customWidth="1"/>
    <col min="10" max="10" width="6.125" style="1" bestFit="1" customWidth="1"/>
  </cols>
  <sheetData>
    <row r="1" spans="1:10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23</v>
      </c>
      <c r="J1" s="1" t="s">
        <v>25</v>
      </c>
    </row>
    <row r="2" spans="1:10">
      <c r="A2" s="2">
        <v>43475</v>
      </c>
      <c r="B2" s="2">
        <v>43475</v>
      </c>
      <c r="C2" s="1" t="s">
        <v>26</v>
      </c>
      <c r="D2" s="1" t="s">
        <v>27</v>
      </c>
      <c r="E2" s="1" t="s">
        <v>28</v>
      </c>
      <c r="F2" s="1">
        <v>205</v>
      </c>
      <c r="G2" s="1" t="s">
        <v>29</v>
      </c>
    </row>
    <row r="3" spans="1:10">
      <c r="A3" s="2">
        <v>43475</v>
      </c>
      <c r="B3" s="2">
        <v>43475</v>
      </c>
      <c r="C3" s="1" t="s">
        <v>30</v>
      </c>
      <c r="D3" s="1" t="s">
        <v>27</v>
      </c>
      <c r="E3" s="1" t="s">
        <v>28</v>
      </c>
      <c r="H3" s="1">
        <v>41</v>
      </c>
      <c r="I3" s="1" t="s">
        <v>29</v>
      </c>
    </row>
    <row r="4" spans="1:10">
      <c r="A4" s="2">
        <v>43475</v>
      </c>
      <c r="B4" s="2">
        <v>43475</v>
      </c>
      <c r="C4" s="1" t="s">
        <v>26</v>
      </c>
      <c r="D4" s="1" t="s">
        <v>31</v>
      </c>
      <c r="E4" s="1" t="s">
        <v>32</v>
      </c>
      <c r="F4" s="1">
        <v>366</v>
      </c>
      <c r="G4" s="1" t="s">
        <v>29</v>
      </c>
    </row>
    <row r="5" spans="1:10">
      <c r="A5" s="2"/>
      <c r="B5" s="2"/>
    </row>
    <row r="6" spans="1:10">
      <c r="A6" s="2"/>
      <c r="B6" s="2"/>
    </row>
    <row r="7" spans="1:10">
      <c r="A7" s="2"/>
      <c r="B7" s="2"/>
    </row>
    <row r="8" spans="1:10">
      <c r="A8" s="2"/>
      <c r="B8" s="2"/>
    </row>
    <row r="9" spans="1:10">
      <c r="A9" s="2"/>
      <c r="B9" s="2"/>
    </row>
    <row r="10" spans="1:10">
      <c r="A10" s="2"/>
      <c r="B10" s="2"/>
    </row>
    <row r="11" spans="1:10">
      <c r="A11" s="2"/>
      <c r="B11" s="2"/>
    </row>
    <row r="12" spans="1:10">
      <c r="A12" s="2"/>
      <c r="B12" s="2"/>
    </row>
    <row r="13" spans="1:10">
      <c r="A13" s="2"/>
      <c r="B13" s="2"/>
    </row>
    <row r="14" spans="1:10">
      <c r="A14" s="2"/>
      <c r="B14" s="2"/>
    </row>
    <row r="15" spans="1:10">
      <c r="A15" s="2"/>
      <c r="B15" s="2"/>
    </row>
    <row r="16" spans="1:10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  <row r="44" spans="1:2">
      <c r="A44" s="2"/>
      <c r="B44" s="2"/>
    </row>
    <row r="45" spans="1:2">
      <c r="A45" s="2"/>
      <c r="B45" s="2"/>
    </row>
    <row r="46" spans="1:2">
      <c r="A46" s="2"/>
      <c r="B46" s="2"/>
    </row>
    <row r="47" spans="1:2">
      <c r="A47" s="2"/>
      <c r="B47" s="2"/>
    </row>
    <row r="48" spans="1:2">
      <c r="A48" s="2"/>
      <c r="B48" s="2"/>
    </row>
    <row r="49" spans="1:2">
      <c r="A49" s="2"/>
      <c r="B49" s="2"/>
    </row>
    <row r="50" spans="1:2">
      <c r="A50" s="2"/>
      <c r="B50" s="2"/>
    </row>
    <row r="51" spans="1:2">
      <c r="A51" s="2"/>
      <c r="B51" s="2"/>
    </row>
    <row r="52" spans="1:2">
      <c r="A52" s="2"/>
      <c r="B52" s="2"/>
    </row>
    <row r="53" spans="1:2">
      <c r="A53" s="2"/>
      <c r="B53" s="2"/>
    </row>
    <row r="54" spans="1:2">
      <c r="A54" s="2"/>
      <c r="B54" s="2"/>
    </row>
    <row r="55" spans="1:2">
      <c r="A55" s="2"/>
      <c r="B55" s="2"/>
    </row>
    <row r="56" spans="1:2">
      <c r="A56" s="2"/>
      <c r="B56" s="2"/>
    </row>
    <row r="57" spans="1:2">
      <c r="A57" s="2"/>
      <c r="B57" s="2"/>
    </row>
    <row r="58" spans="1:2">
      <c r="A58" s="2"/>
      <c r="B58" s="2"/>
    </row>
    <row r="59" spans="1:2">
      <c r="A59" s="2"/>
      <c r="B59" s="2"/>
    </row>
    <row r="60" spans="1:2">
      <c r="A60" s="2"/>
      <c r="B60" s="2"/>
    </row>
    <row r="61" spans="1:2">
      <c r="A61" s="2"/>
      <c r="B61" s="2"/>
    </row>
    <row r="62" spans="1:2">
      <c r="A62" s="2"/>
      <c r="B62" s="2"/>
    </row>
    <row r="63" spans="1:2">
      <c r="A63" s="2"/>
      <c r="B63" s="2"/>
    </row>
    <row r="64" spans="1:2">
      <c r="A64" s="2"/>
      <c r="B64" s="2"/>
    </row>
    <row r="65" spans="1:2">
      <c r="A65" s="2"/>
      <c r="B65" s="2"/>
    </row>
    <row r="66" spans="1:2">
      <c r="A66" s="2"/>
      <c r="B66" s="2"/>
    </row>
    <row r="67" spans="1:2">
      <c r="A67" s="2"/>
      <c r="B67" s="2"/>
    </row>
    <row r="68" spans="1:2">
      <c r="A68" s="2"/>
      <c r="B68" s="2"/>
    </row>
    <row r="69" spans="1:2">
      <c r="A69" s="2"/>
      <c r="B69" s="2"/>
    </row>
    <row r="70" spans="1:2">
      <c r="A70" s="2"/>
      <c r="B70" s="2"/>
    </row>
    <row r="71" spans="1:2">
      <c r="A71" s="2"/>
      <c r="B71" s="2"/>
    </row>
    <row r="72" spans="1:2">
      <c r="A72" s="2"/>
      <c r="B72" s="2"/>
    </row>
    <row r="73" spans="1:2">
      <c r="A73" s="2"/>
      <c r="B73" s="2"/>
    </row>
    <row r="74" spans="1:2">
      <c r="A74" s="2"/>
      <c r="B74" s="2"/>
    </row>
    <row r="75" spans="1:2">
      <c r="A75" s="2"/>
      <c r="B75" s="2"/>
    </row>
    <row r="76" spans="1:2">
      <c r="A76" s="2"/>
      <c r="B76" s="2"/>
    </row>
    <row r="77" spans="1:2">
      <c r="A77" s="2"/>
      <c r="B77" s="2"/>
    </row>
    <row r="78" spans="1:2">
      <c r="A78" s="2"/>
      <c r="B78" s="2"/>
    </row>
    <row r="79" spans="1:2">
      <c r="A79" s="2"/>
      <c r="B79" s="2"/>
    </row>
    <row r="80" spans="1:2">
      <c r="A80" s="2"/>
      <c r="B80" s="2"/>
    </row>
    <row r="81" spans="1:2">
      <c r="A81" s="2"/>
      <c r="B81" s="2"/>
    </row>
    <row r="82" spans="1:2">
      <c r="A82" s="2"/>
      <c r="B82" s="2"/>
    </row>
    <row r="83" spans="1:2">
      <c r="A83" s="2"/>
      <c r="B83" s="2"/>
    </row>
    <row r="84" spans="1:2">
      <c r="A84" s="2"/>
      <c r="B84" s="2"/>
    </row>
    <row r="85" spans="1:2">
      <c r="A85" s="2"/>
      <c r="B85" s="2"/>
    </row>
    <row r="86" spans="1:2">
      <c r="A86" s="2"/>
      <c r="B86" s="2"/>
    </row>
    <row r="87" spans="1:2">
      <c r="A87" s="2"/>
      <c r="B87" s="2"/>
    </row>
    <row r="88" spans="1:2">
      <c r="A88" s="2"/>
      <c r="B88" s="2"/>
    </row>
    <row r="89" spans="1:2">
      <c r="A89" s="2"/>
      <c r="B89" s="2"/>
    </row>
    <row r="90" spans="1:2">
      <c r="A90" s="2"/>
      <c r="B90" s="2"/>
    </row>
    <row r="91" spans="1:2">
      <c r="A91" s="2"/>
      <c r="B91" s="2"/>
    </row>
    <row r="92" spans="1:2">
      <c r="A92" s="2"/>
      <c r="B92" s="2"/>
    </row>
    <row r="93" spans="1:2">
      <c r="A93" s="2"/>
      <c r="B93" s="2"/>
    </row>
    <row r="94" spans="1:2">
      <c r="A94" s="2"/>
      <c r="B94" s="2"/>
    </row>
    <row r="95" spans="1:2">
      <c r="A95" s="2"/>
      <c r="B95" s="2"/>
    </row>
    <row r="96" spans="1:2">
      <c r="A96" s="2"/>
      <c r="B96" s="2"/>
    </row>
    <row r="97" spans="1:2">
      <c r="A97" s="2"/>
      <c r="B97" s="2"/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  <row r="101" spans="1:2">
      <c r="A101" s="2"/>
      <c r="B101" s="2"/>
    </row>
    <row r="102" spans="1:2">
      <c r="A102" s="2"/>
      <c r="B102" s="2"/>
    </row>
    <row r="103" spans="1:2">
      <c r="A103" s="2"/>
      <c r="B103" s="2"/>
    </row>
    <row r="104" spans="1:2">
      <c r="A104" s="2"/>
      <c r="B104" s="2"/>
    </row>
    <row r="105" spans="1:2">
      <c r="A105" s="2"/>
      <c r="B105" s="2"/>
    </row>
    <row r="106" spans="1:2">
      <c r="A106" s="2"/>
      <c r="B106" s="2"/>
    </row>
    <row r="107" spans="1:2">
      <c r="A107" s="2"/>
      <c r="B107" s="2"/>
    </row>
    <row r="108" spans="1:2">
      <c r="A108" s="2"/>
      <c r="B108" s="2"/>
    </row>
    <row r="109" spans="1:2">
      <c r="A109" s="2"/>
      <c r="B109" s="2"/>
    </row>
    <row r="110" spans="1:2">
      <c r="A110" s="2"/>
      <c r="B110" s="2"/>
    </row>
    <row r="111" spans="1:2">
      <c r="A111" s="2"/>
      <c r="B111" s="2"/>
    </row>
    <row r="112" spans="1:2">
      <c r="A112" s="2"/>
      <c r="B112" s="2"/>
    </row>
    <row r="113" spans="1:2">
      <c r="A113" s="2"/>
      <c r="B113" s="2"/>
    </row>
    <row r="114" spans="1:2">
      <c r="A114" s="2"/>
      <c r="B114" s="2"/>
    </row>
    <row r="115" spans="1:2">
      <c r="A115" s="2"/>
      <c r="B115" s="2"/>
    </row>
    <row r="116" spans="1:2">
      <c r="A116" s="2"/>
      <c r="B116" s="2"/>
    </row>
    <row r="117" spans="1:2">
      <c r="A117" s="2"/>
      <c r="B117" s="2"/>
    </row>
    <row r="118" spans="1:2">
      <c r="A118" s="2"/>
      <c r="B118" s="2"/>
    </row>
    <row r="119" spans="1:2">
      <c r="A119" s="2"/>
      <c r="B119" s="2"/>
    </row>
    <row r="120" spans="1:2">
      <c r="A120" s="2"/>
      <c r="B120" s="2"/>
    </row>
    <row r="121" spans="1:2">
      <c r="A121" s="2"/>
      <c r="B121" s="2"/>
    </row>
    <row r="122" spans="1:2">
      <c r="A122" s="2"/>
      <c r="B122" s="2"/>
    </row>
    <row r="123" spans="1:2">
      <c r="A123" s="2"/>
      <c r="B123" s="2"/>
    </row>
    <row r="124" spans="1:2">
      <c r="A124" s="2"/>
      <c r="B124" s="2"/>
    </row>
    <row r="125" spans="1:2">
      <c r="A125" s="2"/>
      <c r="B125" s="2"/>
    </row>
    <row r="126" spans="1:2">
      <c r="A126" s="2"/>
      <c r="B126" s="2"/>
    </row>
    <row r="127" spans="1:2">
      <c r="A127" s="2"/>
      <c r="B127" s="2"/>
    </row>
    <row r="128" spans="1:2">
      <c r="A128" s="2"/>
      <c r="B128" s="2"/>
    </row>
    <row r="129" spans="1:2">
      <c r="A129" s="2"/>
      <c r="B129" s="2"/>
    </row>
    <row r="130" spans="1:2">
      <c r="A130" s="2"/>
      <c r="B130" s="2"/>
    </row>
    <row r="131" spans="1:2">
      <c r="A131" s="2"/>
      <c r="B131" s="2"/>
    </row>
    <row r="132" spans="1:2">
      <c r="A132" s="2"/>
      <c r="B132" s="2"/>
    </row>
    <row r="133" spans="1:2">
      <c r="A133" s="2"/>
      <c r="B133" s="2"/>
    </row>
    <row r="134" spans="1:2">
      <c r="A134" s="2"/>
      <c r="B134" s="2"/>
    </row>
    <row r="135" spans="1:2">
      <c r="A135" s="2"/>
      <c r="B135" s="2"/>
    </row>
    <row r="136" spans="1:2">
      <c r="A136" s="2"/>
      <c r="B136" s="2"/>
    </row>
    <row r="137" spans="1:2">
      <c r="A137" s="2"/>
      <c r="B137" s="2"/>
    </row>
    <row r="138" spans="1:2">
      <c r="A138" s="2"/>
      <c r="B138" s="2"/>
    </row>
    <row r="139" spans="1:2">
      <c r="A139" s="2"/>
      <c r="B139" s="2"/>
    </row>
    <row r="140" spans="1:2">
      <c r="A140" s="2"/>
      <c r="B140" s="2"/>
    </row>
    <row r="141" spans="1:2">
      <c r="A141" s="2"/>
      <c r="B141" s="2"/>
    </row>
    <row r="142" spans="1:2">
      <c r="A142" s="2"/>
      <c r="B142" s="2"/>
    </row>
    <row r="143" spans="1:2">
      <c r="A143" s="2"/>
      <c r="B143" s="2"/>
    </row>
    <row r="144" spans="1:2">
      <c r="A144" s="2"/>
      <c r="B144" s="2"/>
    </row>
    <row r="145" spans="1:2">
      <c r="A145" s="2"/>
      <c r="B145" s="2"/>
    </row>
    <row r="146" spans="1:2">
      <c r="A146" s="2"/>
      <c r="B146" s="2"/>
    </row>
    <row r="147" spans="1:2">
      <c r="A147" s="2"/>
      <c r="B147" s="2"/>
    </row>
    <row r="148" spans="1:2">
      <c r="A148" s="2"/>
      <c r="B148" s="2"/>
    </row>
    <row r="149" spans="1:2">
      <c r="A149" s="2"/>
      <c r="B149" s="2"/>
    </row>
    <row r="150" spans="1:2">
      <c r="A150" s="2"/>
      <c r="B150" s="2"/>
    </row>
    <row r="151" spans="1:2">
      <c r="A151" s="2"/>
      <c r="B151" s="2"/>
    </row>
    <row r="152" spans="1:2">
      <c r="A152" s="2"/>
      <c r="B152" s="2"/>
    </row>
    <row r="153" spans="1:2">
      <c r="A153" s="2"/>
      <c r="B153" s="2"/>
    </row>
    <row r="154" spans="1:2">
      <c r="A154" s="2"/>
      <c r="B154" s="2"/>
    </row>
    <row r="155" spans="1:2">
      <c r="A155" s="2"/>
      <c r="B155" s="2"/>
    </row>
    <row r="156" spans="1:2">
      <c r="A156" s="2"/>
      <c r="B156" s="2"/>
    </row>
    <row r="157" spans="1:2">
      <c r="A157" s="2"/>
      <c r="B157" s="2"/>
    </row>
    <row r="158" spans="1:2">
      <c r="A158" s="2"/>
      <c r="B158" s="2"/>
    </row>
    <row r="159" spans="1:2">
      <c r="A159" s="2"/>
      <c r="B159" s="2"/>
    </row>
    <row r="160" spans="1:2">
      <c r="A160" s="2"/>
      <c r="B160" s="2"/>
    </row>
    <row r="161" spans="1:2">
      <c r="A161" s="2"/>
      <c r="B161" s="2"/>
    </row>
    <row r="162" spans="1:2">
      <c r="A162" s="2"/>
      <c r="B162" s="2"/>
    </row>
    <row r="163" spans="1:2">
      <c r="A163" s="2"/>
      <c r="B163" s="2"/>
    </row>
    <row r="164" spans="1:2">
      <c r="A164" s="2"/>
      <c r="B164" s="2"/>
    </row>
    <row r="165" spans="1:2">
      <c r="A165" s="2"/>
      <c r="B165" s="2"/>
    </row>
    <row r="166" spans="1:2">
      <c r="A166" s="2"/>
      <c r="B166" s="2"/>
    </row>
    <row r="167" spans="1:2">
      <c r="A167" s="2"/>
      <c r="B167" s="2"/>
    </row>
    <row r="168" spans="1:2">
      <c r="A168" s="2"/>
      <c r="B168" s="2"/>
    </row>
    <row r="169" spans="1:2">
      <c r="A169" s="2"/>
      <c r="B169" s="2"/>
    </row>
    <row r="170" spans="1:2">
      <c r="A170" s="2"/>
      <c r="B170" s="2"/>
    </row>
    <row r="171" spans="1:2">
      <c r="A171" s="2"/>
      <c r="B171" s="2"/>
    </row>
    <row r="172" spans="1:2">
      <c r="A172" s="2"/>
      <c r="B172" s="2"/>
    </row>
    <row r="173" spans="1:2">
      <c r="A173" s="2"/>
      <c r="B173" s="2"/>
    </row>
    <row r="174" spans="1:2">
      <c r="A174" s="2"/>
      <c r="B174" s="2"/>
    </row>
    <row r="175" spans="1:2">
      <c r="A175" s="2"/>
      <c r="B175" s="2"/>
    </row>
    <row r="176" spans="1:2">
      <c r="A176" s="2"/>
      <c r="B176" s="2"/>
    </row>
    <row r="177" spans="1:2">
      <c r="A177" s="2"/>
      <c r="B177" s="2"/>
    </row>
    <row r="178" spans="1:2">
      <c r="A178" s="2"/>
      <c r="B178" s="2"/>
    </row>
    <row r="179" spans="1:2">
      <c r="A179" s="2"/>
      <c r="B179" s="2"/>
    </row>
    <row r="180" spans="1:2">
      <c r="A180" s="2"/>
      <c r="B180" s="2"/>
    </row>
    <row r="181" spans="1:2">
      <c r="A181" s="2"/>
      <c r="B181" s="2"/>
    </row>
    <row r="182" spans="1:2">
      <c r="A182" s="2"/>
      <c r="B182" s="2"/>
    </row>
    <row r="183" spans="1:2">
      <c r="A183" s="2"/>
      <c r="B183" s="2"/>
    </row>
    <row r="184" spans="1:2">
      <c r="A184" s="2"/>
      <c r="B184" s="2"/>
    </row>
    <row r="185" spans="1:2">
      <c r="A185" s="2"/>
      <c r="B185" s="2"/>
    </row>
    <row r="186" spans="1:2">
      <c r="A186" s="2"/>
      <c r="B186" s="2"/>
    </row>
    <row r="187" spans="1:2">
      <c r="A187" s="2"/>
      <c r="B187" s="2"/>
    </row>
    <row r="188" spans="1:2">
      <c r="A188" s="2"/>
      <c r="B188" s="2"/>
    </row>
    <row r="189" spans="1:2">
      <c r="A189" s="2"/>
      <c r="B189" s="2"/>
    </row>
    <row r="190" spans="1:2">
      <c r="A190" s="2"/>
      <c r="B190" s="2"/>
    </row>
    <row r="191" spans="1:2">
      <c r="A191" s="2"/>
      <c r="B191" s="2"/>
    </row>
    <row r="192" spans="1:2">
      <c r="A192" s="2"/>
      <c r="B192" s="2"/>
    </row>
    <row r="193" spans="1:2">
      <c r="A193" s="2"/>
      <c r="B193" s="2"/>
    </row>
    <row r="194" spans="1:2">
      <c r="A194" s="2"/>
      <c r="B194" s="2"/>
    </row>
    <row r="195" spans="1:2">
      <c r="A195" s="2"/>
      <c r="B195" s="2"/>
    </row>
    <row r="196" spans="1:2">
      <c r="A196" s="2"/>
      <c r="B196" s="2"/>
    </row>
    <row r="197" spans="1:2">
      <c r="A197" s="2"/>
      <c r="B197" s="2"/>
    </row>
    <row r="198" spans="1:2">
      <c r="A198" s="2"/>
      <c r="B198" s="2"/>
    </row>
    <row r="199" spans="1:2">
      <c r="A199" s="2"/>
      <c r="B199" s="2"/>
    </row>
    <row r="200" spans="1:2">
      <c r="A200" s="2"/>
      <c r="B200" s="2"/>
    </row>
    <row r="201" spans="1:2">
      <c r="A201" s="2"/>
      <c r="B201" s="2"/>
    </row>
    <row r="202" spans="1:2">
      <c r="A202" s="2"/>
      <c r="B202" s="2"/>
    </row>
    <row r="203" spans="1:2">
      <c r="A203" s="2"/>
      <c r="B203" s="2"/>
    </row>
    <row r="204" spans="1:2">
      <c r="A204" s="2"/>
      <c r="B204" s="2"/>
    </row>
    <row r="205" spans="1:2">
      <c r="A205" s="2"/>
      <c r="B205" s="2"/>
    </row>
    <row r="206" spans="1:2">
      <c r="A206" s="2"/>
      <c r="B206" s="2"/>
    </row>
    <row r="207" spans="1:2">
      <c r="A207" s="2"/>
      <c r="B207" s="2"/>
    </row>
    <row r="208" spans="1:2">
      <c r="A208" s="2"/>
      <c r="B208" s="2"/>
    </row>
    <row r="209" spans="1:2">
      <c r="A209" s="2"/>
      <c r="B209" s="2"/>
    </row>
    <row r="210" spans="1:2">
      <c r="A210" s="2"/>
      <c r="B210" s="2"/>
    </row>
    <row r="211" spans="1:2">
      <c r="A211" s="2"/>
      <c r="B211" s="2"/>
    </row>
    <row r="212" spans="1:2">
      <c r="A212" s="2"/>
      <c r="B212" s="2"/>
    </row>
    <row r="213" spans="1:2">
      <c r="A213" s="2"/>
      <c r="B213" s="2"/>
    </row>
    <row r="214" spans="1:2">
      <c r="A214" s="2"/>
      <c r="B214" s="2"/>
    </row>
    <row r="215" spans="1:2">
      <c r="A215" s="2"/>
      <c r="B215" s="2"/>
    </row>
    <row r="216" spans="1:2">
      <c r="A216" s="2"/>
      <c r="B216" s="2"/>
    </row>
    <row r="217" spans="1:2">
      <c r="A217" s="2"/>
      <c r="B217" s="2"/>
    </row>
    <row r="218" spans="1:2">
      <c r="A218" s="2"/>
      <c r="B218" s="2"/>
    </row>
    <row r="219" spans="1:2">
      <c r="A219" s="2"/>
      <c r="B219" s="2"/>
    </row>
    <row r="220" spans="1:2">
      <c r="A220" s="2"/>
      <c r="B220" s="2"/>
    </row>
    <row r="221" spans="1:2">
      <c r="A221" s="2"/>
      <c r="B221" s="2"/>
    </row>
    <row r="222" spans="1:2">
      <c r="A222" s="2"/>
      <c r="B222" s="2"/>
    </row>
    <row r="223" spans="1:2">
      <c r="A223" s="2"/>
      <c r="B223" s="2"/>
    </row>
    <row r="224" spans="1:2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>
      <c r="A228" s="2"/>
      <c r="B228" s="2"/>
    </row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  <c r="B262" s="2"/>
    </row>
    <row r="263" spans="1:2">
      <c r="A263" s="2"/>
      <c r="B263" s="2"/>
    </row>
    <row r="264" spans="1:2">
      <c r="A264" s="2"/>
      <c r="B264" s="2"/>
    </row>
    <row r="265" spans="1:2">
      <c r="A265" s="2"/>
      <c r="B265" s="2"/>
    </row>
    <row r="266" spans="1:2">
      <c r="A266" s="2"/>
      <c r="B266" s="2"/>
    </row>
    <row r="267" spans="1:2">
      <c r="A267" s="2"/>
      <c r="B267" s="2"/>
    </row>
    <row r="268" spans="1:2">
      <c r="A268" s="2"/>
      <c r="B268" s="2"/>
    </row>
    <row r="269" spans="1:2">
      <c r="A269" s="2"/>
      <c r="B269" s="2"/>
    </row>
    <row r="270" spans="1:2">
      <c r="A270" s="2"/>
      <c r="B270" s="2"/>
    </row>
    <row r="271" spans="1:2">
      <c r="A271" s="2"/>
      <c r="B271" s="2"/>
    </row>
    <row r="272" spans="1:2">
      <c r="A272" s="2"/>
      <c r="B272" s="2"/>
    </row>
    <row r="273" spans="1:2">
      <c r="A273" s="2"/>
      <c r="B273" s="2"/>
    </row>
    <row r="274" spans="1:2">
      <c r="A274" s="2"/>
      <c r="B274" s="2"/>
    </row>
    <row r="275" spans="1:2">
      <c r="A275" s="2"/>
      <c r="B275" s="2"/>
    </row>
    <row r="276" spans="1:2">
      <c r="A276" s="2"/>
      <c r="B276" s="2"/>
    </row>
    <row r="277" spans="1:2">
      <c r="A277" s="2"/>
      <c r="B277" s="2"/>
    </row>
    <row r="278" spans="1:2">
      <c r="A278" s="2"/>
      <c r="B278" s="2"/>
    </row>
    <row r="279" spans="1:2">
      <c r="A279" s="2"/>
      <c r="B279" s="2"/>
    </row>
    <row r="280" spans="1:2">
      <c r="A280" s="2"/>
      <c r="B280" s="2"/>
    </row>
    <row r="281" spans="1:2">
      <c r="A281" s="2"/>
      <c r="B281" s="2"/>
    </row>
    <row r="282" spans="1:2">
      <c r="A282" s="2"/>
      <c r="B282" s="2"/>
    </row>
    <row r="283" spans="1:2">
      <c r="A283" s="2"/>
      <c r="B283" s="2"/>
    </row>
    <row r="284" spans="1:2">
      <c r="A284" s="2"/>
      <c r="B284" s="2"/>
    </row>
    <row r="285" spans="1:2">
      <c r="A285" s="2"/>
      <c r="B285" s="2"/>
    </row>
    <row r="286" spans="1:2">
      <c r="A286" s="2"/>
      <c r="B286" s="2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4" workbookViewId="0">
      <selection activeCell="J54" sqref="J54"/>
    </sheetView>
  </sheetViews>
  <sheetFormatPr defaultColWidth="12" defaultRowHeight="22.5" customHeight="1"/>
  <cols>
    <col min="1" max="1" width="12" style="16"/>
    <col min="2" max="2" width="12" style="12"/>
    <col min="3" max="5" width="12" style="1"/>
    <col min="6" max="6" width="12" style="12"/>
    <col min="7" max="9" width="12" style="22"/>
    <col min="10" max="16384" width="12" style="1"/>
  </cols>
  <sheetData>
    <row r="1" spans="1:9" ht="22.5" customHeight="1">
      <c r="A1" s="26" t="s">
        <v>47</v>
      </c>
      <c r="B1" s="27"/>
      <c r="C1" s="27"/>
      <c r="D1" s="27"/>
      <c r="E1" s="27"/>
      <c r="F1" s="27"/>
      <c r="G1" s="27"/>
      <c r="H1" s="27"/>
      <c r="I1" s="28"/>
    </row>
    <row r="2" spans="1:9" ht="22.5" customHeight="1">
      <c r="F2" s="11"/>
      <c r="G2" s="1"/>
      <c r="H2" s="1"/>
      <c r="I2" s="1"/>
    </row>
    <row r="3" spans="1:9" ht="22.5" customHeight="1">
      <c r="A3" s="25"/>
      <c r="B3" s="29" t="s">
        <v>33</v>
      </c>
      <c r="C3" s="29"/>
      <c r="D3" s="29"/>
      <c r="E3" s="29"/>
      <c r="F3" s="30" t="s">
        <v>34</v>
      </c>
      <c r="G3" s="30"/>
      <c r="H3" s="30"/>
      <c r="I3" s="30"/>
    </row>
    <row r="4" spans="1:9" ht="22.5" customHeight="1">
      <c r="A4" s="13"/>
      <c r="B4" s="23" t="s">
        <v>10</v>
      </c>
      <c r="C4" s="6" t="s">
        <v>12</v>
      </c>
      <c r="D4" s="6" t="s">
        <v>11</v>
      </c>
      <c r="E4" s="6" t="s">
        <v>13</v>
      </c>
      <c r="F4" s="24" t="s">
        <v>10</v>
      </c>
      <c r="G4" s="18" t="s">
        <v>12</v>
      </c>
      <c r="H4" s="18" t="s">
        <v>11</v>
      </c>
      <c r="I4" s="18" t="s">
        <v>13</v>
      </c>
    </row>
    <row r="5" spans="1:9" ht="22.5" customHeight="1">
      <c r="A5" s="14">
        <v>44197</v>
      </c>
      <c r="B5" s="9">
        <f>COUNTIFS(クラバン_貼付!$A:$A,"&gt;="&amp;$A5,クラバン_貼付!$A:$A,"&lt;"&amp;(EOMONTH($A5,0)+1),クラバン_貼付!$C:$C,"分配金",クラバン_貼付!$G:$G,"日本円")</f>
        <v>0</v>
      </c>
      <c r="C5" s="4">
        <f>SUMIFS(クラバン_貼付!$F:$F,クラバン_貼付!$A:$A,"&gt;="&amp;$A5,クラバン_貼付!$A:$A,"&lt;"&amp;(EOMONTH($A5,0)+1),クラバン_貼付!$C:$C,"分配金",クラバン_貼付!$G:$G,"日本円")</f>
        <v>0</v>
      </c>
      <c r="D5" s="3">
        <f>SUMIFS(クラバン_貼付!$H:$H,クラバン_貼付!$A:$A,"&gt;="&amp;$A5,クラバン_貼付!$A:$A,"&lt;"&amp;(EOMONTH($A5,0)+1),クラバン_貼付!$C:$C,"源泉徴収税",クラバン_貼付!$I:$I,"日本円")</f>
        <v>0</v>
      </c>
      <c r="E5" s="4">
        <f>C5-D5</f>
        <v>0</v>
      </c>
      <c r="F5" s="9">
        <f>COUNTIFS(クラバン_貼付!$A:$A,"&gt;="&amp;$A5,クラバン_貼付!$A:$A,"&lt;"&amp;(EOMONTH($A5,0)+1),クラバン_貼付!$C:$C,"分配金",クラバン_貼付!$G:$G,"米ドル")</f>
        <v>0</v>
      </c>
      <c r="G5" s="19">
        <f>SUMIFS(クラバン_貼付!$F:$F,クラバン_貼付!$A:$A,"&gt;="&amp;$A5,クラバン_貼付!$A:$A,"&lt;"&amp;(EOMONTH($A5,0)+1),クラバン_貼付!$C:$C,"分配金",クラバン_貼付!$G:$G,"米ドル")</f>
        <v>0</v>
      </c>
      <c r="H5" s="20">
        <f>SUMIFS(クラバン_貼付!$H:$H,クラバン_貼付!$A:$A,"&gt;="&amp;$A5,クラバン_貼付!$A:$A,"&lt;"&amp;(EOMONTH($A5,0)+1),クラバン_貼付!$C:$C,"源泉徴収税",クラバン_貼付!$I:$I,"米ドル")</f>
        <v>0</v>
      </c>
      <c r="I5" s="19">
        <f>G5-H5</f>
        <v>0</v>
      </c>
    </row>
    <row r="6" spans="1:9" ht="22.5" customHeight="1">
      <c r="A6" s="14">
        <v>44228</v>
      </c>
      <c r="B6" s="9">
        <f>COUNTIFS(クラバン_貼付!$A:$A,"&gt;="&amp;$A6,クラバン_貼付!$A:$A,"&lt;"&amp;(EOMONTH($A6,0)+1),クラバン_貼付!$C:$C,"分配金",クラバン_貼付!$G:$G,"日本円")</f>
        <v>0</v>
      </c>
      <c r="C6" s="4">
        <f>SUMIFS(クラバン_貼付!$F:$F,クラバン_貼付!$A:$A,"&gt;="&amp;$A6,クラバン_貼付!$A:$A,"&lt;"&amp;(EOMONTH($A6,0)+1),クラバン_貼付!$C:$C,"分配金",クラバン_貼付!$G:$G,"日本円")</f>
        <v>0</v>
      </c>
      <c r="D6" s="3">
        <f>SUMIFS(クラバン_貼付!$H:$H,クラバン_貼付!$A:$A,"&gt;="&amp;$A6,クラバン_貼付!$A:$A,"&lt;"&amp;(EOMONTH($A6,0)+1),クラバン_貼付!$C:$C,"源泉徴収税",クラバン_貼付!$I:$I,"日本円")</f>
        <v>0</v>
      </c>
      <c r="E6" s="4">
        <f t="shared" ref="E6:E16" si="0">C6-D6</f>
        <v>0</v>
      </c>
      <c r="F6" s="9">
        <f>COUNTIFS(クラバン_貼付!$A:$A,"&gt;="&amp;$A6,クラバン_貼付!$A:$A,"&lt;"&amp;(EOMONTH($A6,0)+1),クラバン_貼付!$C:$C,"分配金",クラバン_貼付!$G:$G,"米ドル")</f>
        <v>0</v>
      </c>
      <c r="G6" s="19">
        <f>SUMIFS(クラバン_貼付!$F:$F,クラバン_貼付!$A:$A,"&gt;="&amp;$A6,クラバン_貼付!$A:$A,"&lt;"&amp;(EOMONTH($A6,0)+1),クラバン_貼付!$C:$C,"分配金",クラバン_貼付!$G:$G,"米ドル")</f>
        <v>0</v>
      </c>
      <c r="H6" s="20">
        <f>SUMIFS(クラバン_貼付!$H:$H,クラバン_貼付!$A:$A,"&gt;="&amp;$A6,クラバン_貼付!$A:$A,"&lt;"&amp;(EOMONTH($A6,0)+1),クラバン_貼付!$C:$C,"源泉徴収税",クラバン_貼付!$I:$I,"米ドル")</f>
        <v>0</v>
      </c>
      <c r="I6" s="19">
        <f t="shared" ref="I6:I16" si="1">G6-H6</f>
        <v>0</v>
      </c>
    </row>
    <row r="7" spans="1:9" ht="22.5" customHeight="1">
      <c r="A7" s="14">
        <v>44256</v>
      </c>
      <c r="B7" s="9">
        <f>COUNTIFS(クラバン_貼付!$A:$A,"&gt;="&amp;$A7,クラバン_貼付!$A:$A,"&lt;"&amp;(EOMONTH($A7,0)+1),クラバン_貼付!$C:$C,"分配金",クラバン_貼付!$G:$G,"日本円")</f>
        <v>0</v>
      </c>
      <c r="C7" s="4">
        <f>SUMIFS(クラバン_貼付!$F:$F,クラバン_貼付!$A:$A,"&gt;="&amp;$A7,クラバン_貼付!$A:$A,"&lt;"&amp;(EOMONTH($A7,0)+1),クラバン_貼付!$C:$C,"分配金",クラバン_貼付!$G:$G,"日本円")</f>
        <v>0</v>
      </c>
      <c r="D7" s="3">
        <f>SUMIFS(クラバン_貼付!$H:$H,クラバン_貼付!$A:$A,"&gt;="&amp;$A7,クラバン_貼付!$A:$A,"&lt;"&amp;(EOMONTH($A7,0)+1),クラバン_貼付!$C:$C,"源泉徴収税",クラバン_貼付!$I:$I,"日本円")</f>
        <v>0</v>
      </c>
      <c r="E7" s="4">
        <f t="shared" si="0"/>
        <v>0</v>
      </c>
      <c r="F7" s="9">
        <f>COUNTIFS(クラバン_貼付!$A:$A,"&gt;="&amp;$A7,クラバン_貼付!$A:$A,"&lt;"&amp;(EOMONTH($A7,0)+1),クラバン_貼付!$C:$C,"分配金",クラバン_貼付!$G:$G,"米ドル")</f>
        <v>0</v>
      </c>
      <c r="G7" s="19">
        <f>SUMIFS(クラバン_貼付!$F:$F,クラバン_貼付!$A:$A,"&gt;="&amp;$A7,クラバン_貼付!$A:$A,"&lt;"&amp;(EOMONTH($A7,0)+1),クラバン_貼付!$C:$C,"分配金",クラバン_貼付!$G:$G,"米ドル")</f>
        <v>0</v>
      </c>
      <c r="H7" s="20">
        <f>SUMIFS(クラバン_貼付!$H:$H,クラバン_貼付!$A:$A,"&gt;="&amp;$A7,クラバン_貼付!$A:$A,"&lt;"&amp;(EOMONTH($A7,0)+1),クラバン_貼付!$C:$C,"源泉徴収税",クラバン_貼付!$I:$I,"米ドル")</f>
        <v>0</v>
      </c>
      <c r="I7" s="19">
        <f t="shared" si="1"/>
        <v>0</v>
      </c>
    </row>
    <row r="8" spans="1:9" ht="22.5" customHeight="1">
      <c r="A8" s="14">
        <v>44287</v>
      </c>
      <c r="B8" s="9">
        <f>COUNTIFS(クラバン_貼付!$A:$A,"&gt;="&amp;$A8,クラバン_貼付!$A:$A,"&lt;"&amp;(EOMONTH($A8,0)+1),クラバン_貼付!$C:$C,"分配金",クラバン_貼付!$G:$G,"日本円")</f>
        <v>0</v>
      </c>
      <c r="C8" s="4">
        <f>SUMIFS(クラバン_貼付!$F:$F,クラバン_貼付!$A:$A,"&gt;="&amp;$A8,クラバン_貼付!$A:$A,"&lt;"&amp;(EOMONTH($A8,0)+1),クラバン_貼付!$C:$C,"分配金",クラバン_貼付!$G:$G,"日本円")</f>
        <v>0</v>
      </c>
      <c r="D8" s="3">
        <f>SUMIFS(クラバン_貼付!$H:$H,クラバン_貼付!$A:$A,"&gt;="&amp;$A8,クラバン_貼付!$A:$A,"&lt;"&amp;(EOMONTH($A8,0)+1),クラバン_貼付!$C:$C,"源泉徴収税",クラバン_貼付!$I:$I,"日本円")</f>
        <v>0</v>
      </c>
      <c r="E8" s="4">
        <f t="shared" si="0"/>
        <v>0</v>
      </c>
      <c r="F8" s="9">
        <f>COUNTIFS(クラバン_貼付!$A:$A,"&gt;="&amp;$A8,クラバン_貼付!$A:$A,"&lt;"&amp;(EOMONTH($A8,0)+1),クラバン_貼付!$C:$C,"分配金",クラバン_貼付!$G:$G,"米ドル")</f>
        <v>0</v>
      </c>
      <c r="G8" s="19">
        <f>SUMIFS(クラバン_貼付!$F:$F,クラバン_貼付!$A:$A,"&gt;="&amp;$A8,クラバン_貼付!$A:$A,"&lt;"&amp;(EOMONTH($A8,0)+1),クラバン_貼付!$C:$C,"分配金",クラバン_貼付!$G:$G,"米ドル")</f>
        <v>0</v>
      </c>
      <c r="H8" s="20">
        <f>SUMIFS(クラバン_貼付!$H:$H,クラバン_貼付!$A:$A,"&gt;="&amp;$A8,クラバン_貼付!$A:$A,"&lt;"&amp;(EOMONTH($A8,0)+1),クラバン_貼付!$C:$C,"源泉徴収税",クラバン_貼付!$I:$I,"米ドル")</f>
        <v>0</v>
      </c>
      <c r="I8" s="19">
        <f t="shared" si="1"/>
        <v>0</v>
      </c>
    </row>
    <row r="9" spans="1:9" ht="22.5" customHeight="1">
      <c r="A9" s="14">
        <v>44317</v>
      </c>
      <c r="B9" s="9">
        <f>COUNTIFS(クラバン_貼付!$A:$A,"&gt;="&amp;$A9,クラバン_貼付!$A:$A,"&lt;"&amp;(EOMONTH($A9,0)+1),クラバン_貼付!$C:$C,"分配金",クラバン_貼付!$G:$G,"日本円")</f>
        <v>0</v>
      </c>
      <c r="C9" s="4">
        <f>SUMIFS(クラバン_貼付!$F:$F,クラバン_貼付!$A:$A,"&gt;="&amp;$A9,クラバン_貼付!$A:$A,"&lt;"&amp;(EOMONTH($A9,0)+1),クラバン_貼付!$C:$C,"分配金",クラバン_貼付!$G:$G,"日本円")</f>
        <v>0</v>
      </c>
      <c r="D9" s="3">
        <f>SUMIFS(クラバン_貼付!$H:$H,クラバン_貼付!$A:$A,"&gt;="&amp;$A9,クラバン_貼付!$A:$A,"&lt;"&amp;(EOMONTH($A9,0)+1),クラバン_貼付!$C:$C,"源泉徴収税",クラバン_貼付!$I:$I,"日本円")</f>
        <v>0</v>
      </c>
      <c r="E9" s="4">
        <f t="shared" si="0"/>
        <v>0</v>
      </c>
      <c r="F9" s="9">
        <f>COUNTIFS(クラバン_貼付!$A:$A,"&gt;="&amp;$A9,クラバン_貼付!$A:$A,"&lt;"&amp;(EOMONTH($A9,0)+1),クラバン_貼付!$C:$C,"分配金",クラバン_貼付!$G:$G,"米ドル")</f>
        <v>0</v>
      </c>
      <c r="G9" s="19">
        <f>SUMIFS(クラバン_貼付!$F:$F,クラバン_貼付!$A:$A,"&gt;="&amp;$A9,クラバン_貼付!$A:$A,"&lt;"&amp;(EOMONTH($A9,0)+1),クラバン_貼付!$C:$C,"分配金",クラバン_貼付!$G:$G,"米ドル")</f>
        <v>0</v>
      </c>
      <c r="H9" s="20">
        <f>SUMIFS(クラバン_貼付!$H:$H,クラバン_貼付!$A:$A,"&gt;="&amp;$A9,クラバン_貼付!$A:$A,"&lt;"&amp;(EOMONTH($A9,0)+1),クラバン_貼付!$C:$C,"源泉徴収税",クラバン_貼付!$I:$I,"米ドル")</f>
        <v>0</v>
      </c>
      <c r="I9" s="19">
        <f t="shared" si="1"/>
        <v>0</v>
      </c>
    </row>
    <row r="10" spans="1:9" ht="22.5" customHeight="1">
      <c r="A10" s="14">
        <v>44348</v>
      </c>
      <c r="B10" s="9">
        <f>COUNTIFS(クラバン_貼付!$A:$A,"&gt;="&amp;$A10,クラバン_貼付!$A:$A,"&lt;"&amp;(EOMONTH($A10,0)+1),クラバン_貼付!$C:$C,"分配金",クラバン_貼付!$G:$G,"日本円")</f>
        <v>0</v>
      </c>
      <c r="C10" s="4">
        <f>SUMIFS(クラバン_貼付!$F:$F,クラバン_貼付!$A:$A,"&gt;="&amp;$A10,クラバン_貼付!$A:$A,"&lt;"&amp;(EOMONTH($A10,0)+1),クラバン_貼付!$C:$C,"分配金",クラバン_貼付!$G:$G,"日本円")</f>
        <v>0</v>
      </c>
      <c r="D10" s="3">
        <f>SUMIFS(クラバン_貼付!$H:$H,クラバン_貼付!$A:$A,"&gt;="&amp;$A10,クラバン_貼付!$A:$A,"&lt;"&amp;(EOMONTH($A10,0)+1),クラバン_貼付!$C:$C,"源泉徴収税",クラバン_貼付!$I:$I,"日本円")</f>
        <v>0</v>
      </c>
      <c r="E10" s="4">
        <f t="shared" si="0"/>
        <v>0</v>
      </c>
      <c r="F10" s="9">
        <f>COUNTIFS(クラバン_貼付!$A:$A,"&gt;="&amp;$A10,クラバン_貼付!$A:$A,"&lt;"&amp;(EOMONTH($A10,0)+1),クラバン_貼付!$C:$C,"分配金",クラバン_貼付!$G:$G,"米ドル")</f>
        <v>0</v>
      </c>
      <c r="G10" s="19">
        <f>SUMIFS(クラバン_貼付!$F:$F,クラバン_貼付!$A:$A,"&gt;="&amp;$A10,クラバン_貼付!$A:$A,"&lt;"&amp;(EOMONTH($A10,0)+1),クラバン_貼付!$C:$C,"分配金",クラバン_貼付!$G:$G,"米ドル")</f>
        <v>0</v>
      </c>
      <c r="H10" s="20">
        <f>SUMIFS(クラバン_貼付!$H:$H,クラバン_貼付!$A:$A,"&gt;="&amp;$A10,クラバン_貼付!$A:$A,"&lt;"&amp;(EOMONTH($A10,0)+1),クラバン_貼付!$C:$C,"源泉徴収税",クラバン_貼付!$I:$I,"米ドル")</f>
        <v>0</v>
      </c>
      <c r="I10" s="19">
        <f t="shared" si="1"/>
        <v>0</v>
      </c>
    </row>
    <row r="11" spans="1:9" ht="22.5" customHeight="1">
      <c r="A11" s="14">
        <v>44378</v>
      </c>
      <c r="B11" s="9">
        <f>COUNTIFS(クラバン_貼付!$A:$A,"&gt;="&amp;$A11,クラバン_貼付!$A:$A,"&lt;"&amp;(EOMONTH($A11,0)+1),クラバン_貼付!$C:$C,"分配金",クラバン_貼付!$G:$G,"日本円")</f>
        <v>0</v>
      </c>
      <c r="C11" s="4">
        <f>SUMIFS(クラバン_貼付!$F:$F,クラバン_貼付!$A:$A,"&gt;="&amp;$A11,クラバン_貼付!$A:$A,"&lt;"&amp;(EOMONTH($A11,0)+1),クラバン_貼付!$C:$C,"分配金",クラバン_貼付!$G:$G,"日本円")</f>
        <v>0</v>
      </c>
      <c r="D11" s="3">
        <f>SUMIFS(クラバン_貼付!$H:$H,クラバン_貼付!$A:$A,"&gt;="&amp;$A11,クラバン_貼付!$A:$A,"&lt;"&amp;(EOMONTH($A11,0)+1),クラバン_貼付!$C:$C,"源泉徴収税",クラバン_貼付!$I:$I,"日本円")</f>
        <v>0</v>
      </c>
      <c r="E11" s="4">
        <f t="shared" si="0"/>
        <v>0</v>
      </c>
      <c r="F11" s="9">
        <f>COUNTIFS(クラバン_貼付!$A:$A,"&gt;="&amp;$A11,クラバン_貼付!$A:$A,"&lt;"&amp;(EOMONTH($A11,0)+1),クラバン_貼付!$C:$C,"分配金",クラバン_貼付!$G:$G,"米ドル")</f>
        <v>0</v>
      </c>
      <c r="G11" s="19">
        <f>SUMIFS(クラバン_貼付!$F:$F,クラバン_貼付!$A:$A,"&gt;="&amp;$A11,クラバン_貼付!$A:$A,"&lt;"&amp;(EOMONTH($A11,0)+1),クラバン_貼付!$C:$C,"分配金",クラバン_貼付!$G:$G,"米ドル")</f>
        <v>0</v>
      </c>
      <c r="H11" s="20">
        <f>SUMIFS(クラバン_貼付!$H:$H,クラバン_貼付!$A:$A,"&gt;="&amp;$A11,クラバン_貼付!$A:$A,"&lt;"&amp;(EOMONTH($A11,0)+1),クラバン_貼付!$C:$C,"源泉徴収税",クラバン_貼付!$I:$I,"米ドル")</f>
        <v>0</v>
      </c>
      <c r="I11" s="19">
        <f t="shared" si="1"/>
        <v>0</v>
      </c>
    </row>
    <row r="12" spans="1:9" ht="22.5" customHeight="1">
      <c r="A12" s="14">
        <v>44409</v>
      </c>
      <c r="B12" s="9">
        <f>COUNTIFS(クラバン_貼付!$A:$A,"&gt;="&amp;$A12,クラバン_貼付!$A:$A,"&lt;"&amp;(EOMONTH($A12,0)+1),クラバン_貼付!$C:$C,"分配金",クラバン_貼付!$G:$G,"日本円")</f>
        <v>0</v>
      </c>
      <c r="C12" s="4">
        <f>SUMIFS(クラバン_貼付!$F:$F,クラバン_貼付!$A:$A,"&gt;="&amp;$A12,クラバン_貼付!$A:$A,"&lt;"&amp;(EOMONTH($A12,0)+1),クラバン_貼付!$C:$C,"分配金",クラバン_貼付!$G:$G,"日本円")</f>
        <v>0</v>
      </c>
      <c r="D12" s="3">
        <f>SUMIFS(クラバン_貼付!$H:$H,クラバン_貼付!$A:$A,"&gt;="&amp;$A12,クラバン_貼付!$A:$A,"&lt;"&amp;(EOMONTH($A12,0)+1),クラバン_貼付!$C:$C,"源泉徴収税",クラバン_貼付!$I:$I,"日本円")</f>
        <v>0</v>
      </c>
      <c r="E12" s="4">
        <f t="shared" si="0"/>
        <v>0</v>
      </c>
      <c r="F12" s="9">
        <f>COUNTIFS(クラバン_貼付!$A:$A,"&gt;="&amp;$A12,クラバン_貼付!$A:$A,"&lt;"&amp;(EOMONTH($A12,0)+1),クラバン_貼付!$C:$C,"分配金",クラバン_貼付!$G:$G,"米ドル")</f>
        <v>0</v>
      </c>
      <c r="G12" s="19">
        <f>SUMIFS(クラバン_貼付!$F:$F,クラバン_貼付!$A:$A,"&gt;="&amp;$A12,クラバン_貼付!$A:$A,"&lt;"&amp;(EOMONTH($A12,0)+1),クラバン_貼付!$C:$C,"分配金",クラバン_貼付!$G:$G,"米ドル")</f>
        <v>0</v>
      </c>
      <c r="H12" s="20">
        <f>SUMIFS(クラバン_貼付!$H:$H,クラバン_貼付!$A:$A,"&gt;="&amp;$A12,クラバン_貼付!$A:$A,"&lt;"&amp;(EOMONTH($A12,0)+1),クラバン_貼付!$C:$C,"源泉徴収税",クラバン_貼付!$I:$I,"米ドル")</f>
        <v>0</v>
      </c>
      <c r="I12" s="19">
        <f t="shared" si="1"/>
        <v>0</v>
      </c>
    </row>
    <row r="13" spans="1:9" ht="22.5" customHeight="1">
      <c r="A13" s="14">
        <v>44440</v>
      </c>
      <c r="B13" s="9">
        <f>COUNTIFS(クラバン_貼付!$A:$A,"&gt;="&amp;$A13,クラバン_貼付!$A:$A,"&lt;"&amp;(EOMONTH($A13,0)+1),クラバン_貼付!$C:$C,"分配金",クラバン_貼付!$G:$G,"日本円")</f>
        <v>0</v>
      </c>
      <c r="C13" s="4">
        <f>SUMIFS(クラバン_貼付!$F:$F,クラバン_貼付!$A:$A,"&gt;="&amp;$A13,クラバン_貼付!$A:$A,"&lt;"&amp;(EOMONTH($A13,0)+1),クラバン_貼付!$C:$C,"分配金",クラバン_貼付!$G:$G,"日本円")</f>
        <v>0</v>
      </c>
      <c r="D13" s="3">
        <f>SUMIFS(クラバン_貼付!$H:$H,クラバン_貼付!$A:$A,"&gt;="&amp;$A13,クラバン_貼付!$A:$A,"&lt;"&amp;(EOMONTH($A13,0)+1),クラバン_貼付!$C:$C,"源泉徴収税",クラバン_貼付!$I:$I,"日本円")</f>
        <v>0</v>
      </c>
      <c r="E13" s="4">
        <f t="shared" si="0"/>
        <v>0</v>
      </c>
      <c r="F13" s="9">
        <f>COUNTIFS(クラバン_貼付!$A:$A,"&gt;="&amp;$A13,クラバン_貼付!$A:$A,"&lt;"&amp;(EOMONTH($A13,0)+1),クラバン_貼付!$C:$C,"分配金",クラバン_貼付!$G:$G,"米ドル")</f>
        <v>0</v>
      </c>
      <c r="G13" s="19">
        <f>SUMIFS(クラバン_貼付!$F:$F,クラバン_貼付!$A:$A,"&gt;="&amp;$A13,クラバン_貼付!$A:$A,"&lt;"&amp;(EOMONTH($A13,0)+1),クラバン_貼付!$C:$C,"分配金",クラバン_貼付!$G:$G,"米ドル")</f>
        <v>0</v>
      </c>
      <c r="H13" s="20">
        <f>SUMIFS(クラバン_貼付!$H:$H,クラバン_貼付!$A:$A,"&gt;="&amp;$A13,クラバン_貼付!$A:$A,"&lt;"&amp;(EOMONTH($A13,0)+1),クラバン_貼付!$C:$C,"源泉徴収税",クラバン_貼付!$I:$I,"米ドル")</f>
        <v>0</v>
      </c>
      <c r="I13" s="19">
        <f t="shared" si="1"/>
        <v>0</v>
      </c>
    </row>
    <row r="14" spans="1:9" ht="22.5" customHeight="1">
      <c r="A14" s="14">
        <v>44470</v>
      </c>
      <c r="B14" s="9">
        <f>COUNTIFS(クラバン_貼付!$A:$A,"&gt;="&amp;$A14,クラバン_貼付!$A:$A,"&lt;"&amp;(EOMONTH($A14,0)+1),クラバン_貼付!$C:$C,"分配金",クラバン_貼付!$G:$G,"日本円")</f>
        <v>0</v>
      </c>
      <c r="C14" s="4">
        <f>SUMIFS(クラバン_貼付!$F:$F,クラバン_貼付!$A:$A,"&gt;="&amp;$A14,クラバン_貼付!$A:$A,"&lt;"&amp;(EOMONTH($A14,0)+1),クラバン_貼付!$C:$C,"分配金",クラバン_貼付!$G:$G,"日本円")</f>
        <v>0</v>
      </c>
      <c r="D14" s="3">
        <f>SUMIFS(クラバン_貼付!$H:$H,クラバン_貼付!$A:$A,"&gt;="&amp;$A14,クラバン_貼付!$A:$A,"&lt;"&amp;(EOMONTH($A14,0)+1),クラバン_貼付!$C:$C,"源泉徴収税",クラバン_貼付!$I:$I,"日本円")</f>
        <v>0</v>
      </c>
      <c r="E14" s="4">
        <f t="shared" si="0"/>
        <v>0</v>
      </c>
      <c r="F14" s="9">
        <f>COUNTIFS(クラバン_貼付!$A:$A,"&gt;="&amp;$A14,クラバン_貼付!$A:$A,"&lt;"&amp;(EOMONTH($A14,0)+1),クラバン_貼付!$C:$C,"分配金",クラバン_貼付!$G:$G,"米ドル")</f>
        <v>0</v>
      </c>
      <c r="G14" s="19">
        <f>SUMIFS(クラバン_貼付!$F:$F,クラバン_貼付!$A:$A,"&gt;="&amp;$A14,クラバン_貼付!$A:$A,"&lt;"&amp;(EOMONTH($A14,0)+1),クラバン_貼付!$C:$C,"分配金",クラバン_貼付!$G:$G,"米ドル")</f>
        <v>0</v>
      </c>
      <c r="H14" s="20">
        <f>SUMIFS(クラバン_貼付!$H:$H,クラバン_貼付!$A:$A,"&gt;="&amp;$A14,クラバン_貼付!$A:$A,"&lt;"&amp;(EOMONTH($A14,0)+1),クラバン_貼付!$C:$C,"源泉徴収税",クラバン_貼付!$I:$I,"米ドル")</f>
        <v>0</v>
      </c>
      <c r="I14" s="19">
        <f t="shared" si="1"/>
        <v>0</v>
      </c>
    </row>
    <row r="15" spans="1:9" ht="22.5" customHeight="1">
      <c r="A15" s="14">
        <v>44501</v>
      </c>
      <c r="B15" s="9">
        <f>COUNTIFS(クラバン_貼付!$A:$A,"&gt;="&amp;$A15,クラバン_貼付!$A:$A,"&lt;"&amp;(EOMONTH($A15,0)+1),クラバン_貼付!$C:$C,"分配金",クラバン_貼付!$G:$G,"日本円")</f>
        <v>0</v>
      </c>
      <c r="C15" s="4">
        <f>SUMIFS(クラバン_貼付!$F:$F,クラバン_貼付!$A:$A,"&gt;="&amp;$A15,クラバン_貼付!$A:$A,"&lt;"&amp;(EOMONTH($A15,0)+1),クラバン_貼付!$C:$C,"分配金",クラバン_貼付!$G:$G,"日本円")</f>
        <v>0</v>
      </c>
      <c r="D15" s="3">
        <f>SUMIFS(クラバン_貼付!$H:$H,クラバン_貼付!$A:$A,"&gt;="&amp;$A15,クラバン_貼付!$A:$A,"&lt;"&amp;(EOMONTH($A15,0)+1),クラバン_貼付!$C:$C,"源泉徴収税",クラバン_貼付!$I:$I,"日本円")</f>
        <v>0</v>
      </c>
      <c r="E15" s="4">
        <f t="shared" si="0"/>
        <v>0</v>
      </c>
      <c r="F15" s="9">
        <f>COUNTIFS(クラバン_貼付!$A:$A,"&gt;="&amp;$A15,クラバン_貼付!$A:$A,"&lt;"&amp;(EOMONTH($A15,0)+1),クラバン_貼付!$C:$C,"分配金",クラバン_貼付!$G:$G,"米ドル")</f>
        <v>0</v>
      </c>
      <c r="G15" s="19">
        <f>SUMIFS(クラバン_貼付!$F:$F,クラバン_貼付!$A:$A,"&gt;="&amp;$A15,クラバン_貼付!$A:$A,"&lt;"&amp;(EOMONTH($A15,0)+1),クラバン_貼付!$C:$C,"分配金",クラバン_貼付!$G:$G,"米ドル")</f>
        <v>0</v>
      </c>
      <c r="H15" s="20">
        <f>SUMIFS(クラバン_貼付!$H:$H,クラバン_貼付!$A:$A,"&gt;="&amp;$A15,クラバン_貼付!$A:$A,"&lt;"&amp;(EOMONTH($A15,0)+1),クラバン_貼付!$C:$C,"源泉徴収税",クラバン_貼付!$I:$I,"米ドル")</f>
        <v>0</v>
      </c>
      <c r="I15" s="19">
        <f t="shared" si="1"/>
        <v>0</v>
      </c>
    </row>
    <row r="16" spans="1:9" ht="22.5" customHeight="1">
      <c r="A16" s="14">
        <v>44531</v>
      </c>
      <c r="B16" s="9">
        <f>COUNTIFS(クラバン_貼付!$A:$A,"&gt;="&amp;$A16,クラバン_貼付!$A:$A,"&lt;"&amp;(EOMONTH($A16,0)+1),クラバン_貼付!$C:$C,"分配金",クラバン_貼付!$G:$G,"日本円")</f>
        <v>0</v>
      </c>
      <c r="C16" s="4">
        <f>SUMIFS(クラバン_貼付!$F:$F,クラバン_貼付!$A:$A,"&gt;="&amp;$A16,クラバン_貼付!$A:$A,"&lt;"&amp;(EOMONTH($A16,0)+1),クラバン_貼付!$C:$C,"分配金",クラバン_貼付!$G:$G,"日本円")</f>
        <v>0</v>
      </c>
      <c r="D16" s="3">
        <f>SUMIFS(クラバン_貼付!$H:$H,クラバン_貼付!$A:$A,"&gt;="&amp;$A16,クラバン_貼付!$A:$A,"&lt;"&amp;(EOMONTH($A16,0)+1),クラバン_貼付!$C:$C,"源泉徴収税",クラバン_貼付!$I:$I,"日本円")</f>
        <v>0</v>
      </c>
      <c r="E16" s="4">
        <f t="shared" si="0"/>
        <v>0</v>
      </c>
      <c r="F16" s="9">
        <f>COUNTIFS(クラバン_貼付!$A:$A,"&gt;="&amp;$A16,クラバン_貼付!$A:$A,"&lt;"&amp;(EOMONTH($A16,0)+1),クラバン_貼付!$C:$C,"分配金",クラバン_貼付!$G:$G,"米ドル")</f>
        <v>0</v>
      </c>
      <c r="G16" s="19">
        <f>SUMIFS(クラバン_貼付!$F:$F,クラバン_貼付!$A:$A,"&gt;="&amp;$A16,クラバン_貼付!$A:$A,"&lt;"&amp;(EOMONTH($A16,0)+1),クラバン_貼付!$C:$C,"分配金",クラバン_貼付!$G:$G,"米ドル")</f>
        <v>0</v>
      </c>
      <c r="H16" s="20">
        <f>SUMIFS(クラバン_貼付!$H:$H,クラバン_貼付!$A:$A,"&gt;="&amp;$A16,クラバン_貼付!$A:$A,"&lt;"&amp;(EOMONTH($A16,0)+1),クラバン_貼付!$C:$C,"源泉徴収税",クラバン_貼付!$I:$I,"米ドル")</f>
        <v>0</v>
      </c>
      <c r="I16" s="19">
        <f t="shared" si="1"/>
        <v>0</v>
      </c>
    </row>
    <row r="17" spans="1:9" ht="22.5" customHeight="1">
      <c r="A17" s="15" t="s">
        <v>14</v>
      </c>
      <c r="B17" s="10">
        <f t="shared" ref="B17:E17" si="2">SUM(B5:B16)</f>
        <v>0</v>
      </c>
      <c r="C17" s="8">
        <f t="shared" si="2"/>
        <v>0</v>
      </c>
      <c r="D17" s="8">
        <f t="shared" si="2"/>
        <v>0</v>
      </c>
      <c r="E17" s="8">
        <f t="shared" si="2"/>
        <v>0</v>
      </c>
      <c r="F17" s="10">
        <f t="shared" ref="F17:I17" si="3">SUM(F5:F16)</f>
        <v>0</v>
      </c>
      <c r="G17" s="21">
        <f t="shared" si="3"/>
        <v>0</v>
      </c>
      <c r="H17" s="21">
        <f t="shared" si="3"/>
        <v>0</v>
      </c>
      <c r="I17" s="21">
        <f t="shared" si="3"/>
        <v>0</v>
      </c>
    </row>
    <row r="19" spans="1:9" ht="22.5" customHeight="1">
      <c r="A19" s="25"/>
      <c r="B19" s="29" t="s">
        <v>33</v>
      </c>
      <c r="C19" s="29"/>
      <c r="D19" s="29"/>
      <c r="E19" s="29"/>
      <c r="F19" s="30" t="s">
        <v>34</v>
      </c>
      <c r="G19" s="30"/>
      <c r="H19" s="30"/>
      <c r="I19" s="30"/>
    </row>
    <row r="20" spans="1:9" ht="22.5" customHeight="1">
      <c r="A20" s="13"/>
      <c r="B20" s="5" t="s">
        <v>10</v>
      </c>
      <c r="C20" s="6" t="s">
        <v>12</v>
      </c>
      <c r="D20" s="6" t="s">
        <v>11</v>
      </c>
      <c r="E20" s="6" t="s">
        <v>13</v>
      </c>
      <c r="F20" s="17" t="s">
        <v>10</v>
      </c>
      <c r="G20" s="18" t="s">
        <v>12</v>
      </c>
      <c r="H20" s="18" t="s">
        <v>11</v>
      </c>
      <c r="I20" s="18" t="s">
        <v>13</v>
      </c>
    </row>
    <row r="21" spans="1:9" ht="22.5" customHeight="1">
      <c r="A21" s="14">
        <v>43831</v>
      </c>
      <c r="B21" s="9">
        <f>COUNTIFS(クラバン_貼付!$A:$A,"&gt;="&amp;$A21,クラバン_貼付!$A:$A,"&lt;"&amp;(EOMONTH($A21,0)+1),クラバン_貼付!$C:$C,"分配金",クラバン_貼付!$G:$G,"日本円")</f>
        <v>0</v>
      </c>
      <c r="C21" s="4">
        <f>SUMIFS(クラバン_貼付!$F:$F,クラバン_貼付!$A:$A,"&gt;="&amp;$A21,クラバン_貼付!$A:$A,"&lt;"&amp;(EOMONTH($A21,0)+1),クラバン_貼付!$C:$C,"分配金",クラバン_貼付!$G:$G,"日本円")</f>
        <v>0</v>
      </c>
      <c r="D21" s="3">
        <f>SUMIFS(クラバン_貼付!$H:$H,クラバン_貼付!$A:$A,"&gt;="&amp;$A21,クラバン_貼付!$A:$A,"&lt;"&amp;(EOMONTH($A21,0)+1),クラバン_貼付!$C:$C,"源泉徴収税",クラバン_貼付!$I:$I,"日本円")</f>
        <v>0</v>
      </c>
      <c r="E21" s="4">
        <f>C21-D21</f>
        <v>0</v>
      </c>
      <c r="F21" s="9">
        <f>COUNTIFS(クラバン_貼付!$A:$A,"&gt;="&amp;$A21,クラバン_貼付!$A:$A,"&lt;"&amp;(EOMONTH($A21,0)+1),クラバン_貼付!$C:$C,"分配金",クラバン_貼付!$G:$G,"米ドル")</f>
        <v>0</v>
      </c>
      <c r="G21" s="19">
        <f>SUMIFS(クラバン_貼付!$F:$F,クラバン_貼付!$A:$A,"&gt;="&amp;$A21,クラバン_貼付!$A:$A,"&lt;"&amp;(EOMONTH($A21,0)+1),クラバン_貼付!$C:$C,"分配金",クラバン_貼付!$G:$G,"米ドル")</f>
        <v>0</v>
      </c>
      <c r="H21" s="20">
        <f>SUMIFS(クラバン_貼付!$H:$H,クラバン_貼付!$A:$A,"&gt;="&amp;$A21,クラバン_貼付!$A:$A,"&lt;"&amp;(EOMONTH($A21,0)+1),クラバン_貼付!$C:$C,"源泉徴収税",クラバン_貼付!$I:$I,"米ドル")</f>
        <v>0</v>
      </c>
      <c r="I21" s="19">
        <f>G21-H21</f>
        <v>0</v>
      </c>
    </row>
    <row r="22" spans="1:9" ht="22.5" customHeight="1">
      <c r="A22" s="14">
        <v>43862</v>
      </c>
      <c r="B22" s="9">
        <f>COUNTIFS(クラバン_貼付!$A:$A,"&gt;="&amp;$A22,クラバン_貼付!$A:$A,"&lt;"&amp;(EOMONTH($A22,0)+1),クラバン_貼付!$C:$C,"分配金",クラバン_貼付!$G:$G,"日本円")</f>
        <v>0</v>
      </c>
      <c r="C22" s="4">
        <f>SUMIFS(クラバン_貼付!$F:$F,クラバン_貼付!$A:$A,"&gt;="&amp;$A22,クラバン_貼付!$A:$A,"&lt;"&amp;(EOMONTH($A22,0)+1),クラバン_貼付!$C:$C,"分配金",クラバン_貼付!$G:$G,"日本円")</f>
        <v>0</v>
      </c>
      <c r="D22" s="3">
        <f>SUMIFS(クラバン_貼付!$H:$H,クラバン_貼付!$A:$A,"&gt;="&amp;$A22,クラバン_貼付!$A:$A,"&lt;"&amp;(EOMONTH($A22,0)+1),クラバン_貼付!$C:$C,"源泉徴収税",クラバン_貼付!$I:$I,"日本円")</f>
        <v>0</v>
      </c>
      <c r="E22" s="4">
        <f t="shared" ref="E22:E32" si="4">C22-D22</f>
        <v>0</v>
      </c>
      <c r="F22" s="9">
        <f>COUNTIFS(クラバン_貼付!$A:$A,"&gt;="&amp;$A22,クラバン_貼付!$A:$A,"&lt;"&amp;(EOMONTH($A22,0)+1),クラバン_貼付!$C:$C,"分配金",クラバン_貼付!$G:$G,"米ドル")</f>
        <v>0</v>
      </c>
      <c r="G22" s="19">
        <f>SUMIFS(クラバン_貼付!$F:$F,クラバン_貼付!$A:$A,"&gt;="&amp;$A22,クラバン_貼付!$A:$A,"&lt;"&amp;(EOMONTH($A22,0)+1),クラバン_貼付!$C:$C,"分配金",クラバン_貼付!$G:$G,"米ドル")</f>
        <v>0</v>
      </c>
      <c r="H22" s="20">
        <f>SUMIFS(クラバン_貼付!$H:$H,クラバン_貼付!$A:$A,"&gt;="&amp;$A22,クラバン_貼付!$A:$A,"&lt;"&amp;(EOMONTH($A22,0)+1),クラバン_貼付!$C:$C,"源泉徴収税",クラバン_貼付!$I:$I,"米ドル")</f>
        <v>0</v>
      </c>
      <c r="I22" s="19">
        <f t="shared" ref="I22:I32" si="5">G22-H22</f>
        <v>0</v>
      </c>
    </row>
    <row r="23" spans="1:9" ht="22.5" customHeight="1">
      <c r="A23" s="14">
        <v>43891</v>
      </c>
      <c r="B23" s="9">
        <f>COUNTIFS(クラバン_貼付!$A:$A,"&gt;="&amp;$A23,クラバン_貼付!$A:$A,"&lt;"&amp;(EOMONTH($A23,0)+1),クラバン_貼付!$C:$C,"分配金",クラバン_貼付!$G:$G,"日本円")</f>
        <v>0</v>
      </c>
      <c r="C23" s="4">
        <f>SUMIFS(クラバン_貼付!$F:$F,クラバン_貼付!$A:$A,"&gt;="&amp;$A23,クラバン_貼付!$A:$A,"&lt;"&amp;(EOMONTH($A23,0)+1),クラバン_貼付!$C:$C,"分配金",クラバン_貼付!$G:$G,"日本円")</f>
        <v>0</v>
      </c>
      <c r="D23" s="3">
        <f>SUMIFS(クラバン_貼付!$H:$H,クラバン_貼付!$A:$A,"&gt;="&amp;$A23,クラバン_貼付!$A:$A,"&lt;"&amp;(EOMONTH($A23,0)+1),クラバン_貼付!$C:$C,"源泉徴収税",クラバン_貼付!$I:$I,"日本円")</f>
        <v>0</v>
      </c>
      <c r="E23" s="4">
        <f t="shared" si="4"/>
        <v>0</v>
      </c>
      <c r="F23" s="9">
        <f>COUNTIFS(クラバン_貼付!$A:$A,"&gt;="&amp;$A23,クラバン_貼付!$A:$A,"&lt;"&amp;(EOMONTH($A23,0)+1),クラバン_貼付!$C:$C,"分配金",クラバン_貼付!$G:$G,"米ドル")</f>
        <v>0</v>
      </c>
      <c r="G23" s="19">
        <f>SUMIFS(クラバン_貼付!$F:$F,クラバン_貼付!$A:$A,"&gt;="&amp;$A23,クラバン_貼付!$A:$A,"&lt;"&amp;(EOMONTH($A23,0)+1),クラバン_貼付!$C:$C,"分配金",クラバン_貼付!$G:$G,"米ドル")</f>
        <v>0</v>
      </c>
      <c r="H23" s="20">
        <f>SUMIFS(クラバン_貼付!$H:$H,クラバン_貼付!$A:$A,"&gt;="&amp;$A23,クラバン_貼付!$A:$A,"&lt;"&amp;(EOMONTH($A23,0)+1),クラバン_貼付!$C:$C,"源泉徴収税",クラバン_貼付!$I:$I,"米ドル")</f>
        <v>0</v>
      </c>
      <c r="I23" s="19">
        <f t="shared" si="5"/>
        <v>0</v>
      </c>
    </row>
    <row r="24" spans="1:9" ht="22.5" customHeight="1">
      <c r="A24" s="14">
        <v>43922</v>
      </c>
      <c r="B24" s="9">
        <f>COUNTIFS(クラバン_貼付!$A:$A,"&gt;="&amp;$A24,クラバン_貼付!$A:$A,"&lt;"&amp;(EOMONTH($A24,0)+1),クラバン_貼付!$C:$C,"分配金",クラバン_貼付!$G:$G,"日本円")</f>
        <v>0</v>
      </c>
      <c r="C24" s="4">
        <f>SUMIFS(クラバン_貼付!$F:$F,クラバン_貼付!$A:$A,"&gt;="&amp;$A24,クラバン_貼付!$A:$A,"&lt;"&amp;(EOMONTH($A24,0)+1),クラバン_貼付!$C:$C,"分配金",クラバン_貼付!$G:$G,"日本円")</f>
        <v>0</v>
      </c>
      <c r="D24" s="3">
        <f>SUMIFS(クラバン_貼付!$H:$H,クラバン_貼付!$A:$A,"&gt;="&amp;$A24,クラバン_貼付!$A:$A,"&lt;"&amp;(EOMONTH($A24,0)+1),クラバン_貼付!$C:$C,"源泉徴収税",クラバン_貼付!$I:$I,"日本円")</f>
        <v>0</v>
      </c>
      <c r="E24" s="4">
        <f t="shared" si="4"/>
        <v>0</v>
      </c>
      <c r="F24" s="9">
        <f>COUNTIFS(クラバン_貼付!$A:$A,"&gt;="&amp;$A24,クラバン_貼付!$A:$A,"&lt;"&amp;(EOMONTH($A24,0)+1),クラバン_貼付!$C:$C,"分配金",クラバン_貼付!$G:$G,"米ドル")</f>
        <v>0</v>
      </c>
      <c r="G24" s="19">
        <f>SUMIFS(クラバン_貼付!$F:$F,クラバン_貼付!$A:$A,"&gt;="&amp;$A24,クラバン_貼付!$A:$A,"&lt;"&amp;(EOMONTH($A24,0)+1),クラバン_貼付!$C:$C,"分配金",クラバン_貼付!$G:$G,"米ドル")</f>
        <v>0</v>
      </c>
      <c r="H24" s="20">
        <f>SUMIFS(クラバン_貼付!$H:$H,クラバン_貼付!$A:$A,"&gt;="&amp;$A24,クラバン_貼付!$A:$A,"&lt;"&amp;(EOMONTH($A24,0)+1),クラバン_貼付!$C:$C,"源泉徴収税",クラバン_貼付!$I:$I,"米ドル")</f>
        <v>0</v>
      </c>
      <c r="I24" s="19">
        <f t="shared" si="5"/>
        <v>0</v>
      </c>
    </row>
    <row r="25" spans="1:9" ht="22.5" customHeight="1">
      <c r="A25" s="14">
        <v>43952</v>
      </c>
      <c r="B25" s="9">
        <f>COUNTIFS(クラバン_貼付!$A:$A,"&gt;="&amp;$A25,クラバン_貼付!$A:$A,"&lt;"&amp;(EOMONTH($A25,0)+1),クラバン_貼付!$C:$C,"分配金",クラバン_貼付!$G:$G,"日本円")</f>
        <v>0</v>
      </c>
      <c r="C25" s="4">
        <f>SUMIFS(クラバン_貼付!$F:$F,クラバン_貼付!$A:$A,"&gt;="&amp;$A25,クラバン_貼付!$A:$A,"&lt;"&amp;(EOMONTH($A25,0)+1),クラバン_貼付!$C:$C,"分配金",クラバン_貼付!$G:$G,"日本円")</f>
        <v>0</v>
      </c>
      <c r="D25" s="3">
        <f>SUMIFS(クラバン_貼付!$H:$H,クラバン_貼付!$A:$A,"&gt;="&amp;$A25,クラバン_貼付!$A:$A,"&lt;"&amp;(EOMONTH($A25,0)+1),クラバン_貼付!$C:$C,"源泉徴収税",クラバン_貼付!$I:$I,"日本円")</f>
        <v>0</v>
      </c>
      <c r="E25" s="4">
        <f t="shared" si="4"/>
        <v>0</v>
      </c>
      <c r="F25" s="9">
        <f>COUNTIFS(クラバン_貼付!$A:$A,"&gt;="&amp;$A25,クラバン_貼付!$A:$A,"&lt;"&amp;(EOMONTH($A25,0)+1),クラバン_貼付!$C:$C,"分配金",クラバン_貼付!$G:$G,"米ドル")</f>
        <v>0</v>
      </c>
      <c r="G25" s="19">
        <f>SUMIFS(クラバン_貼付!$F:$F,クラバン_貼付!$A:$A,"&gt;="&amp;$A25,クラバン_貼付!$A:$A,"&lt;"&amp;(EOMONTH($A25,0)+1),クラバン_貼付!$C:$C,"分配金",クラバン_貼付!$G:$G,"米ドル")</f>
        <v>0</v>
      </c>
      <c r="H25" s="20">
        <f>SUMIFS(クラバン_貼付!$H:$H,クラバン_貼付!$A:$A,"&gt;="&amp;$A25,クラバン_貼付!$A:$A,"&lt;"&amp;(EOMONTH($A25,0)+1),クラバン_貼付!$C:$C,"源泉徴収税",クラバン_貼付!$I:$I,"米ドル")</f>
        <v>0</v>
      </c>
      <c r="I25" s="19">
        <f t="shared" si="5"/>
        <v>0</v>
      </c>
    </row>
    <row r="26" spans="1:9" ht="22.5" customHeight="1">
      <c r="A26" s="14">
        <v>43983</v>
      </c>
      <c r="B26" s="9">
        <f>COUNTIFS(クラバン_貼付!$A:$A,"&gt;="&amp;$A26,クラバン_貼付!$A:$A,"&lt;"&amp;(EOMONTH($A26,0)+1),クラバン_貼付!$C:$C,"分配金",クラバン_貼付!$G:$G,"日本円")</f>
        <v>0</v>
      </c>
      <c r="C26" s="4">
        <f>SUMIFS(クラバン_貼付!$F:$F,クラバン_貼付!$A:$A,"&gt;="&amp;$A26,クラバン_貼付!$A:$A,"&lt;"&amp;(EOMONTH($A26,0)+1),クラバン_貼付!$C:$C,"分配金",クラバン_貼付!$G:$G,"日本円")</f>
        <v>0</v>
      </c>
      <c r="D26" s="3">
        <f>SUMIFS(クラバン_貼付!$H:$H,クラバン_貼付!$A:$A,"&gt;="&amp;$A26,クラバン_貼付!$A:$A,"&lt;"&amp;(EOMONTH($A26,0)+1),クラバン_貼付!$C:$C,"源泉徴収税",クラバン_貼付!$I:$I,"日本円")</f>
        <v>0</v>
      </c>
      <c r="E26" s="4">
        <f t="shared" si="4"/>
        <v>0</v>
      </c>
      <c r="F26" s="9">
        <f>COUNTIFS(クラバン_貼付!$A:$A,"&gt;="&amp;$A26,クラバン_貼付!$A:$A,"&lt;"&amp;(EOMONTH($A26,0)+1),クラバン_貼付!$C:$C,"分配金",クラバン_貼付!$G:$G,"米ドル")</f>
        <v>0</v>
      </c>
      <c r="G26" s="19">
        <f>SUMIFS(クラバン_貼付!$F:$F,クラバン_貼付!$A:$A,"&gt;="&amp;$A26,クラバン_貼付!$A:$A,"&lt;"&amp;(EOMONTH($A26,0)+1),クラバン_貼付!$C:$C,"分配金",クラバン_貼付!$G:$G,"米ドル")</f>
        <v>0</v>
      </c>
      <c r="H26" s="20">
        <f>SUMIFS(クラバン_貼付!$H:$H,クラバン_貼付!$A:$A,"&gt;="&amp;$A26,クラバン_貼付!$A:$A,"&lt;"&amp;(EOMONTH($A26,0)+1),クラバン_貼付!$C:$C,"源泉徴収税",クラバン_貼付!$I:$I,"米ドル")</f>
        <v>0</v>
      </c>
      <c r="I26" s="19">
        <f t="shared" si="5"/>
        <v>0</v>
      </c>
    </row>
    <row r="27" spans="1:9" ht="22.5" customHeight="1">
      <c r="A27" s="14">
        <v>44013</v>
      </c>
      <c r="B27" s="9">
        <f>COUNTIFS(クラバン_貼付!$A:$A,"&gt;="&amp;$A27,クラバン_貼付!$A:$A,"&lt;"&amp;(EOMONTH($A27,0)+1),クラバン_貼付!$C:$C,"分配金",クラバン_貼付!$G:$G,"日本円")</f>
        <v>0</v>
      </c>
      <c r="C27" s="4">
        <f>SUMIFS(クラバン_貼付!$F:$F,クラバン_貼付!$A:$A,"&gt;="&amp;$A27,クラバン_貼付!$A:$A,"&lt;"&amp;(EOMONTH($A27,0)+1),クラバン_貼付!$C:$C,"分配金",クラバン_貼付!$G:$G,"日本円")</f>
        <v>0</v>
      </c>
      <c r="D27" s="3">
        <f>SUMIFS(クラバン_貼付!$H:$H,クラバン_貼付!$A:$A,"&gt;="&amp;$A27,クラバン_貼付!$A:$A,"&lt;"&amp;(EOMONTH($A27,0)+1),クラバン_貼付!$C:$C,"源泉徴収税",クラバン_貼付!$I:$I,"日本円")</f>
        <v>0</v>
      </c>
      <c r="E27" s="4">
        <f t="shared" si="4"/>
        <v>0</v>
      </c>
      <c r="F27" s="9">
        <f>COUNTIFS(クラバン_貼付!$A:$A,"&gt;="&amp;$A27,クラバン_貼付!$A:$A,"&lt;"&amp;(EOMONTH($A27,0)+1),クラバン_貼付!$C:$C,"分配金",クラバン_貼付!$G:$G,"米ドル")</f>
        <v>0</v>
      </c>
      <c r="G27" s="19">
        <f>SUMIFS(クラバン_貼付!$F:$F,クラバン_貼付!$A:$A,"&gt;="&amp;$A27,クラバン_貼付!$A:$A,"&lt;"&amp;(EOMONTH($A27,0)+1),クラバン_貼付!$C:$C,"分配金",クラバン_貼付!$G:$G,"米ドル")</f>
        <v>0</v>
      </c>
      <c r="H27" s="20">
        <f>SUMIFS(クラバン_貼付!$H:$H,クラバン_貼付!$A:$A,"&gt;="&amp;$A27,クラバン_貼付!$A:$A,"&lt;"&amp;(EOMONTH($A27,0)+1),クラバン_貼付!$C:$C,"源泉徴収税",クラバン_貼付!$I:$I,"米ドル")</f>
        <v>0</v>
      </c>
      <c r="I27" s="19">
        <f t="shared" si="5"/>
        <v>0</v>
      </c>
    </row>
    <row r="28" spans="1:9" ht="22.5" customHeight="1">
      <c r="A28" s="14">
        <v>44044</v>
      </c>
      <c r="B28" s="9">
        <f>COUNTIFS(クラバン_貼付!$A:$A,"&gt;="&amp;$A28,クラバン_貼付!$A:$A,"&lt;"&amp;(EOMONTH($A28,0)+1),クラバン_貼付!$C:$C,"分配金",クラバン_貼付!$G:$G,"日本円")</f>
        <v>0</v>
      </c>
      <c r="C28" s="4">
        <f>SUMIFS(クラバン_貼付!$F:$F,クラバン_貼付!$A:$A,"&gt;="&amp;$A28,クラバン_貼付!$A:$A,"&lt;"&amp;(EOMONTH($A28,0)+1),クラバン_貼付!$C:$C,"分配金",クラバン_貼付!$G:$G,"日本円")</f>
        <v>0</v>
      </c>
      <c r="D28" s="3">
        <f>SUMIFS(クラバン_貼付!$H:$H,クラバン_貼付!$A:$A,"&gt;="&amp;$A28,クラバン_貼付!$A:$A,"&lt;"&amp;(EOMONTH($A28,0)+1),クラバン_貼付!$C:$C,"源泉徴収税",クラバン_貼付!$I:$I,"日本円")</f>
        <v>0</v>
      </c>
      <c r="E28" s="4">
        <f t="shared" si="4"/>
        <v>0</v>
      </c>
      <c r="F28" s="9">
        <f>COUNTIFS(クラバン_貼付!$A:$A,"&gt;="&amp;$A28,クラバン_貼付!$A:$A,"&lt;"&amp;(EOMONTH($A28,0)+1),クラバン_貼付!$C:$C,"分配金",クラバン_貼付!$G:$G,"米ドル")</f>
        <v>0</v>
      </c>
      <c r="G28" s="19">
        <f>SUMIFS(クラバン_貼付!$F:$F,クラバン_貼付!$A:$A,"&gt;="&amp;$A28,クラバン_貼付!$A:$A,"&lt;"&amp;(EOMONTH($A28,0)+1),クラバン_貼付!$C:$C,"分配金",クラバン_貼付!$G:$G,"米ドル")</f>
        <v>0</v>
      </c>
      <c r="H28" s="20">
        <f>SUMIFS(クラバン_貼付!$H:$H,クラバン_貼付!$A:$A,"&gt;="&amp;$A28,クラバン_貼付!$A:$A,"&lt;"&amp;(EOMONTH($A28,0)+1),クラバン_貼付!$C:$C,"源泉徴収税",クラバン_貼付!$I:$I,"米ドル")</f>
        <v>0</v>
      </c>
      <c r="I28" s="19">
        <f t="shared" si="5"/>
        <v>0</v>
      </c>
    </row>
    <row r="29" spans="1:9" ht="22.5" customHeight="1">
      <c r="A29" s="14">
        <v>44075</v>
      </c>
      <c r="B29" s="9">
        <f>COUNTIFS(クラバン_貼付!$A:$A,"&gt;="&amp;$A29,クラバン_貼付!$A:$A,"&lt;"&amp;(EOMONTH($A29,0)+1),クラバン_貼付!$C:$C,"分配金",クラバン_貼付!$G:$G,"日本円")</f>
        <v>0</v>
      </c>
      <c r="C29" s="4">
        <f>SUMIFS(クラバン_貼付!$F:$F,クラバン_貼付!$A:$A,"&gt;="&amp;$A29,クラバン_貼付!$A:$A,"&lt;"&amp;(EOMONTH($A29,0)+1),クラバン_貼付!$C:$C,"分配金",クラバン_貼付!$G:$G,"日本円")</f>
        <v>0</v>
      </c>
      <c r="D29" s="3">
        <f>SUMIFS(クラバン_貼付!$H:$H,クラバン_貼付!$A:$A,"&gt;="&amp;$A29,クラバン_貼付!$A:$A,"&lt;"&amp;(EOMONTH($A29,0)+1),クラバン_貼付!$C:$C,"源泉徴収税",クラバン_貼付!$I:$I,"日本円")</f>
        <v>0</v>
      </c>
      <c r="E29" s="4">
        <f t="shared" si="4"/>
        <v>0</v>
      </c>
      <c r="F29" s="9">
        <f>COUNTIFS(クラバン_貼付!$A:$A,"&gt;="&amp;$A29,クラバン_貼付!$A:$A,"&lt;"&amp;(EOMONTH($A29,0)+1),クラバン_貼付!$C:$C,"分配金",クラバン_貼付!$G:$G,"米ドル")</f>
        <v>0</v>
      </c>
      <c r="G29" s="19">
        <f>SUMIFS(クラバン_貼付!$F:$F,クラバン_貼付!$A:$A,"&gt;="&amp;$A29,クラバン_貼付!$A:$A,"&lt;"&amp;(EOMONTH($A29,0)+1),クラバン_貼付!$C:$C,"分配金",クラバン_貼付!$G:$G,"米ドル")</f>
        <v>0</v>
      </c>
      <c r="H29" s="20">
        <f>SUMIFS(クラバン_貼付!$H:$H,クラバン_貼付!$A:$A,"&gt;="&amp;$A29,クラバン_貼付!$A:$A,"&lt;"&amp;(EOMONTH($A29,0)+1),クラバン_貼付!$C:$C,"源泉徴収税",クラバン_貼付!$I:$I,"米ドル")</f>
        <v>0</v>
      </c>
      <c r="I29" s="19">
        <f t="shared" si="5"/>
        <v>0</v>
      </c>
    </row>
    <row r="30" spans="1:9" ht="22.5" customHeight="1">
      <c r="A30" s="14">
        <v>44105</v>
      </c>
      <c r="B30" s="9">
        <f>COUNTIFS(クラバン_貼付!$A:$A,"&gt;="&amp;$A30,クラバン_貼付!$A:$A,"&lt;"&amp;(EOMONTH($A30,0)+1),クラバン_貼付!$C:$C,"分配金",クラバン_貼付!$G:$G,"日本円")</f>
        <v>0</v>
      </c>
      <c r="C30" s="4">
        <f>SUMIFS(クラバン_貼付!$F:$F,クラバン_貼付!$A:$A,"&gt;="&amp;$A30,クラバン_貼付!$A:$A,"&lt;"&amp;(EOMONTH($A30,0)+1),クラバン_貼付!$C:$C,"分配金",クラバン_貼付!$G:$G,"日本円")</f>
        <v>0</v>
      </c>
      <c r="D30" s="3">
        <f>SUMIFS(クラバン_貼付!$H:$H,クラバン_貼付!$A:$A,"&gt;="&amp;$A30,クラバン_貼付!$A:$A,"&lt;"&amp;(EOMONTH($A30,0)+1),クラバン_貼付!$C:$C,"源泉徴収税",クラバン_貼付!$I:$I,"日本円")</f>
        <v>0</v>
      </c>
      <c r="E30" s="4">
        <f t="shared" si="4"/>
        <v>0</v>
      </c>
      <c r="F30" s="9">
        <f>COUNTIFS(クラバン_貼付!$A:$A,"&gt;="&amp;$A30,クラバン_貼付!$A:$A,"&lt;"&amp;(EOMONTH($A30,0)+1),クラバン_貼付!$C:$C,"分配金",クラバン_貼付!$G:$G,"米ドル")</f>
        <v>0</v>
      </c>
      <c r="G30" s="19">
        <f>SUMIFS(クラバン_貼付!$F:$F,クラバン_貼付!$A:$A,"&gt;="&amp;$A30,クラバン_貼付!$A:$A,"&lt;"&amp;(EOMONTH($A30,0)+1),クラバン_貼付!$C:$C,"分配金",クラバン_貼付!$G:$G,"米ドル")</f>
        <v>0</v>
      </c>
      <c r="H30" s="20">
        <f>SUMIFS(クラバン_貼付!$H:$H,クラバン_貼付!$A:$A,"&gt;="&amp;$A30,クラバン_貼付!$A:$A,"&lt;"&amp;(EOMONTH($A30,0)+1),クラバン_貼付!$C:$C,"源泉徴収税",クラバン_貼付!$I:$I,"米ドル")</f>
        <v>0</v>
      </c>
      <c r="I30" s="19">
        <f t="shared" si="5"/>
        <v>0</v>
      </c>
    </row>
    <row r="31" spans="1:9" ht="22.5" customHeight="1">
      <c r="A31" s="14">
        <v>44136</v>
      </c>
      <c r="B31" s="9">
        <f>COUNTIFS(クラバン_貼付!$A:$A,"&gt;="&amp;$A31,クラバン_貼付!$A:$A,"&lt;"&amp;(EOMONTH($A31,0)+1),クラバン_貼付!$C:$C,"分配金",クラバン_貼付!$G:$G,"日本円")</f>
        <v>0</v>
      </c>
      <c r="C31" s="4">
        <f>SUMIFS(クラバン_貼付!$F:$F,クラバン_貼付!$A:$A,"&gt;="&amp;$A31,クラバン_貼付!$A:$A,"&lt;"&amp;(EOMONTH($A31,0)+1),クラバン_貼付!$C:$C,"分配金",クラバン_貼付!$G:$G,"日本円")</f>
        <v>0</v>
      </c>
      <c r="D31" s="3">
        <f>SUMIFS(クラバン_貼付!$H:$H,クラバン_貼付!$A:$A,"&gt;="&amp;$A31,クラバン_貼付!$A:$A,"&lt;"&amp;(EOMONTH($A31,0)+1),クラバン_貼付!$C:$C,"源泉徴収税",クラバン_貼付!$I:$I,"日本円")</f>
        <v>0</v>
      </c>
      <c r="E31" s="4">
        <f t="shared" si="4"/>
        <v>0</v>
      </c>
      <c r="F31" s="9">
        <f>COUNTIFS(クラバン_貼付!$A:$A,"&gt;="&amp;$A31,クラバン_貼付!$A:$A,"&lt;"&amp;(EOMONTH($A31,0)+1),クラバン_貼付!$C:$C,"分配金",クラバン_貼付!$G:$G,"米ドル")</f>
        <v>0</v>
      </c>
      <c r="G31" s="19">
        <f>SUMIFS(クラバン_貼付!$F:$F,クラバン_貼付!$A:$A,"&gt;="&amp;$A31,クラバン_貼付!$A:$A,"&lt;"&amp;(EOMONTH($A31,0)+1),クラバン_貼付!$C:$C,"分配金",クラバン_貼付!$G:$G,"米ドル")</f>
        <v>0</v>
      </c>
      <c r="H31" s="20">
        <f>SUMIFS(クラバン_貼付!$H:$H,クラバン_貼付!$A:$A,"&gt;="&amp;$A31,クラバン_貼付!$A:$A,"&lt;"&amp;(EOMONTH($A31,0)+1),クラバン_貼付!$C:$C,"源泉徴収税",クラバン_貼付!$I:$I,"米ドル")</f>
        <v>0</v>
      </c>
      <c r="I31" s="19">
        <f t="shared" si="5"/>
        <v>0</v>
      </c>
    </row>
    <row r="32" spans="1:9" ht="22.5" customHeight="1">
      <c r="A32" s="14">
        <v>44166</v>
      </c>
      <c r="B32" s="9">
        <f>COUNTIFS(クラバン_貼付!$A:$A,"&gt;="&amp;$A32,クラバン_貼付!$A:$A,"&lt;"&amp;(EOMONTH($A32,0)+1),クラバン_貼付!$C:$C,"分配金",クラバン_貼付!$G:$G,"日本円")</f>
        <v>0</v>
      </c>
      <c r="C32" s="4">
        <f>SUMIFS(クラバン_貼付!$F:$F,クラバン_貼付!$A:$A,"&gt;="&amp;$A32,クラバン_貼付!$A:$A,"&lt;"&amp;(EOMONTH($A32,0)+1),クラバン_貼付!$C:$C,"分配金",クラバン_貼付!$G:$G,"日本円")</f>
        <v>0</v>
      </c>
      <c r="D32" s="3">
        <f>SUMIFS(クラバン_貼付!$H:$H,クラバン_貼付!$A:$A,"&gt;="&amp;$A32,クラバン_貼付!$A:$A,"&lt;"&amp;(EOMONTH($A32,0)+1),クラバン_貼付!$C:$C,"源泉徴収税",クラバン_貼付!$I:$I,"日本円")</f>
        <v>0</v>
      </c>
      <c r="E32" s="4">
        <f t="shared" si="4"/>
        <v>0</v>
      </c>
      <c r="F32" s="9">
        <f>COUNTIFS(クラバン_貼付!$A:$A,"&gt;="&amp;$A32,クラバン_貼付!$A:$A,"&lt;"&amp;(EOMONTH($A32,0)+1),クラバン_貼付!$C:$C,"分配金",クラバン_貼付!$G:$G,"米ドル")</f>
        <v>0</v>
      </c>
      <c r="G32" s="19">
        <f>SUMIFS(クラバン_貼付!$F:$F,クラバン_貼付!$A:$A,"&gt;="&amp;$A32,クラバン_貼付!$A:$A,"&lt;"&amp;(EOMONTH($A32,0)+1),クラバン_貼付!$C:$C,"分配金",クラバン_貼付!$G:$G,"米ドル")</f>
        <v>0</v>
      </c>
      <c r="H32" s="20">
        <f>SUMIFS(クラバン_貼付!$H:$H,クラバン_貼付!$A:$A,"&gt;="&amp;$A32,クラバン_貼付!$A:$A,"&lt;"&amp;(EOMONTH($A32,0)+1),クラバン_貼付!$C:$C,"源泉徴収税",クラバン_貼付!$I:$I,"米ドル")</f>
        <v>0</v>
      </c>
      <c r="I32" s="19">
        <f t="shared" si="5"/>
        <v>0</v>
      </c>
    </row>
    <row r="33" spans="1:9" ht="22.5" customHeight="1">
      <c r="A33" s="15" t="s">
        <v>14</v>
      </c>
      <c r="B33" s="10">
        <f t="shared" ref="B33:E33" si="6">SUM(B21:B32)</f>
        <v>0</v>
      </c>
      <c r="C33" s="8">
        <f t="shared" si="6"/>
        <v>0</v>
      </c>
      <c r="D33" s="8">
        <f t="shared" si="6"/>
        <v>0</v>
      </c>
      <c r="E33" s="8">
        <f t="shared" si="6"/>
        <v>0</v>
      </c>
      <c r="F33" s="10">
        <f t="shared" ref="F33:I33" si="7">SUM(F21:F32)</f>
        <v>0</v>
      </c>
      <c r="G33" s="21">
        <f t="shared" si="7"/>
        <v>0</v>
      </c>
      <c r="H33" s="21">
        <f t="shared" si="7"/>
        <v>0</v>
      </c>
      <c r="I33" s="21">
        <f t="shared" si="7"/>
        <v>0</v>
      </c>
    </row>
    <row r="35" spans="1:9" ht="22.5" customHeight="1">
      <c r="A35" s="25"/>
      <c r="B35" s="29" t="s">
        <v>33</v>
      </c>
      <c r="C35" s="29"/>
      <c r="D35" s="29"/>
      <c r="E35" s="29"/>
      <c r="F35" s="30" t="s">
        <v>34</v>
      </c>
      <c r="G35" s="30"/>
      <c r="H35" s="30"/>
      <c r="I35" s="30"/>
    </row>
    <row r="36" spans="1:9" ht="22.5" customHeight="1">
      <c r="A36" s="13"/>
      <c r="B36" s="5" t="s">
        <v>10</v>
      </c>
      <c r="C36" s="6" t="s">
        <v>12</v>
      </c>
      <c r="D36" s="6" t="s">
        <v>11</v>
      </c>
      <c r="E36" s="6" t="s">
        <v>13</v>
      </c>
      <c r="F36" s="17" t="s">
        <v>10</v>
      </c>
      <c r="G36" s="18" t="s">
        <v>12</v>
      </c>
      <c r="H36" s="18" t="s">
        <v>11</v>
      </c>
      <c r="I36" s="18" t="s">
        <v>13</v>
      </c>
    </row>
    <row r="37" spans="1:9" ht="22.5" customHeight="1">
      <c r="A37" s="14">
        <v>43466</v>
      </c>
      <c r="B37" s="9">
        <f>COUNTIFS(クラバン_貼付!$A:$A,"&gt;="&amp;$A37,クラバン_貼付!$A:$A,"&lt;"&amp;(EOMONTH($A37,0)+1),クラバン_貼付!$C:$C,"分配金",クラバン_貼付!$G:$G,"日本円")</f>
        <v>2</v>
      </c>
      <c r="C37" s="4">
        <f>SUMIFS(クラバン_貼付!$F:$F,クラバン_貼付!$A:$A,"&gt;="&amp;$A37,クラバン_貼付!$A:$A,"&lt;"&amp;(EOMONTH($A37,0)+1),クラバン_貼付!$C:$C,"分配金",クラバン_貼付!$G:$G,"日本円")</f>
        <v>571</v>
      </c>
      <c r="D37" s="3">
        <f>SUMIFS(クラバン_貼付!$H:$H,クラバン_貼付!$A:$A,"&gt;="&amp;$A37,クラバン_貼付!$A:$A,"&lt;"&amp;(EOMONTH($A37,0)+1),クラバン_貼付!$C:$C,"源泉徴収税",クラバン_貼付!$I:$I,"日本円")</f>
        <v>41</v>
      </c>
      <c r="E37" s="4">
        <f>C37-D37</f>
        <v>530</v>
      </c>
      <c r="F37" s="9">
        <f>COUNTIFS(クラバン_貼付!$A:$A,"&gt;="&amp;$A37,クラバン_貼付!$A:$A,"&lt;"&amp;(EOMONTH($A37,0)+1),クラバン_貼付!$C:$C,"分配金",クラバン_貼付!$G:$G,"米ドル")</f>
        <v>0</v>
      </c>
      <c r="G37" s="19">
        <f>SUMIFS(クラバン_貼付!$F:$F,クラバン_貼付!$A:$A,"&gt;="&amp;$A37,クラバン_貼付!$A:$A,"&lt;"&amp;(EOMONTH($A37,0)+1),クラバン_貼付!$C:$C,"分配金",クラバン_貼付!$G:$G,"米ドル")</f>
        <v>0</v>
      </c>
      <c r="H37" s="20">
        <f>SUMIFS(クラバン_貼付!$H:$H,クラバン_貼付!$A:$A,"&gt;="&amp;$A37,クラバン_貼付!$A:$A,"&lt;"&amp;(EOMONTH($A37,0)+1),クラバン_貼付!$C:$C,"源泉徴収税",クラバン_貼付!$I:$I,"米ドル")</f>
        <v>0</v>
      </c>
      <c r="I37" s="19">
        <f>G37-H37</f>
        <v>0</v>
      </c>
    </row>
    <row r="38" spans="1:9" ht="22.5" customHeight="1">
      <c r="A38" s="14">
        <v>43497</v>
      </c>
      <c r="B38" s="9">
        <f>COUNTIFS(クラバン_貼付!$A:$A,"&gt;="&amp;$A38,クラバン_貼付!$A:$A,"&lt;"&amp;(EOMONTH($A38,0)+1),クラバン_貼付!$C:$C,"分配金",クラバン_貼付!$G:$G,"日本円")</f>
        <v>0</v>
      </c>
      <c r="C38" s="4">
        <f>SUMIFS(クラバン_貼付!$F:$F,クラバン_貼付!$A:$A,"&gt;="&amp;$A38,クラバン_貼付!$A:$A,"&lt;"&amp;(EOMONTH($A38,0)+1),クラバン_貼付!$C:$C,"分配金",クラバン_貼付!$G:$G,"日本円")</f>
        <v>0</v>
      </c>
      <c r="D38" s="3">
        <f>SUMIFS(クラバン_貼付!$H:$H,クラバン_貼付!$A:$A,"&gt;="&amp;$A38,クラバン_貼付!$A:$A,"&lt;"&amp;(EOMONTH($A38,0)+1),クラバン_貼付!$C:$C,"源泉徴収税",クラバン_貼付!$I:$I,"日本円")</f>
        <v>0</v>
      </c>
      <c r="E38" s="4">
        <f t="shared" ref="E38:E48" si="8">C38-D38</f>
        <v>0</v>
      </c>
      <c r="F38" s="9">
        <f>COUNTIFS(クラバン_貼付!$A:$A,"&gt;="&amp;$A38,クラバン_貼付!$A:$A,"&lt;"&amp;(EOMONTH($A38,0)+1),クラバン_貼付!$C:$C,"分配金",クラバン_貼付!$G:$G,"米ドル")</f>
        <v>0</v>
      </c>
      <c r="G38" s="19">
        <f>SUMIFS(クラバン_貼付!$F:$F,クラバン_貼付!$A:$A,"&gt;="&amp;$A38,クラバン_貼付!$A:$A,"&lt;"&amp;(EOMONTH($A38,0)+1),クラバン_貼付!$C:$C,"分配金",クラバン_貼付!$G:$G,"米ドル")</f>
        <v>0</v>
      </c>
      <c r="H38" s="20">
        <f>SUMIFS(クラバン_貼付!$H:$H,クラバン_貼付!$A:$A,"&gt;="&amp;$A38,クラバン_貼付!$A:$A,"&lt;"&amp;(EOMONTH($A38,0)+1),クラバン_貼付!$C:$C,"源泉徴収税",クラバン_貼付!$I:$I,"米ドル")</f>
        <v>0</v>
      </c>
      <c r="I38" s="19">
        <f t="shared" ref="I38:I48" si="9">G38-H38</f>
        <v>0</v>
      </c>
    </row>
    <row r="39" spans="1:9" ht="22.5" customHeight="1">
      <c r="A39" s="14">
        <v>43525</v>
      </c>
      <c r="B39" s="9">
        <f>COUNTIFS(クラバン_貼付!$A:$A,"&gt;="&amp;$A39,クラバン_貼付!$A:$A,"&lt;"&amp;(EOMONTH($A39,0)+1),クラバン_貼付!$C:$C,"分配金",クラバン_貼付!$G:$G,"日本円")</f>
        <v>0</v>
      </c>
      <c r="C39" s="4">
        <f>SUMIFS(クラバン_貼付!$F:$F,クラバン_貼付!$A:$A,"&gt;="&amp;$A39,クラバン_貼付!$A:$A,"&lt;"&amp;(EOMONTH($A39,0)+1),クラバン_貼付!$C:$C,"分配金",クラバン_貼付!$G:$G,"日本円")</f>
        <v>0</v>
      </c>
      <c r="D39" s="3">
        <f>SUMIFS(クラバン_貼付!$H:$H,クラバン_貼付!$A:$A,"&gt;="&amp;$A39,クラバン_貼付!$A:$A,"&lt;"&amp;(EOMONTH($A39,0)+1),クラバン_貼付!$C:$C,"源泉徴収税",クラバン_貼付!$I:$I,"日本円")</f>
        <v>0</v>
      </c>
      <c r="E39" s="4">
        <f t="shared" si="8"/>
        <v>0</v>
      </c>
      <c r="F39" s="9">
        <f>COUNTIFS(クラバン_貼付!$A:$A,"&gt;="&amp;$A39,クラバン_貼付!$A:$A,"&lt;"&amp;(EOMONTH($A39,0)+1),クラバン_貼付!$C:$C,"分配金",クラバン_貼付!$G:$G,"米ドル")</f>
        <v>0</v>
      </c>
      <c r="G39" s="19">
        <f>SUMIFS(クラバン_貼付!$F:$F,クラバン_貼付!$A:$A,"&gt;="&amp;$A39,クラバン_貼付!$A:$A,"&lt;"&amp;(EOMONTH($A39,0)+1),クラバン_貼付!$C:$C,"分配金",クラバン_貼付!$G:$G,"米ドル")</f>
        <v>0</v>
      </c>
      <c r="H39" s="20">
        <f>SUMIFS(クラバン_貼付!$H:$H,クラバン_貼付!$A:$A,"&gt;="&amp;$A39,クラバン_貼付!$A:$A,"&lt;"&amp;(EOMONTH($A39,0)+1),クラバン_貼付!$C:$C,"源泉徴収税",クラバン_貼付!$I:$I,"米ドル")</f>
        <v>0</v>
      </c>
      <c r="I39" s="19">
        <f t="shared" si="9"/>
        <v>0</v>
      </c>
    </row>
    <row r="40" spans="1:9" ht="22.5" customHeight="1">
      <c r="A40" s="14">
        <v>43556</v>
      </c>
      <c r="B40" s="9">
        <f>COUNTIFS(クラバン_貼付!$A:$A,"&gt;="&amp;$A40,クラバン_貼付!$A:$A,"&lt;"&amp;(EOMONTH($A40,0)+1),クラバン_貼付!$C:$C,"分配金",クラバン_貼付!$G:$G,"日本円")</f>
        <v>0</v>
      </c>
      <c r="C40" s="4">
        <f>SUMIFS(クラバン_貼付!$F:$F,クラバン_貼付!$A:$A,"&gt;="&amp;$A40,クラバン_貼付!$A:$A,"&lt;"&amp;(EOMONTH($A40,0)+1),クラバン_貼付!$C:$C,"分配金",クラバン_貼付!$G:$G,"日本円")</f>
        <v>0</v>
      </c>
      <c r="D40" s="3">
        <f>SUMIFS(クラバン_貼付!$H:$H,クラバン_貼付!$A:$A,"&gt;="&amp;$A40,クラバン_貼付!$A:$A,"&lt;"&amp;(EOMONTH($A40,0)+1),クラバン_貼付!$C:$C,"源泉徴収税",クラバン_貼付!$I:$I,"日本円")</f>
        <v>0</v>
      </c>
      <c r="E40" s="4">
        <f t="shared" si="8"/>
        <v>0</v>
      </c>
      <c r="F40" s="9">
        <f>COUNTIFS(クラバン_貼付!$A:$A,"&gt;="&amp;$A40,クラバン_貼付!$A:$A,"&lt;"&amp;(EOMONTH($A40,0)+1),クラバン_貼付!$C:$C,"分配金",クラバン_貼付!$G:$G,"米ドル")</f>
        <v>0</v>
      </c>
      <c r="G40" s="19">
        <f>SUMIFS(クラバン_貼付!$F:$F,クラバン_貼付!$A:$A,"&gt;="&amp;$A40,クラバン_貼付!$A:$A,"&lt;"&amp;(EOMONTH($A40,0)+1),クラバン_貼付!$C:$C,"分配金",クラバン_貼付!$G:$G,"米ドル")</f>
        <v>0</v>
      </c>
      <c r="H40" s="20">
        <f>SUMIFS(クラバン_貼付!$H:$H,クラバン_貼付!$A:$A,"&gt;="&amp;$A40,クラバン_貼付!$A:$A,"&lt;"&amp;(EOMONTH($A40,0)+1),クラバン_貼付!$C:$C,"源泉徴収税",クラバン_貼付!$I:$I,"米ドル")</f>
        <v>0</v>
      </c>
      <c r="I40" s="19">
        <f t="shared" si="9"/>
        <v>0</v>
      </c>
    </row>
    <row r="41" spans="1:9" ht="22.5" customHeight="1">
      <c r="A41" s="14">
        <v>43586</v>
      </c>
      <c r="B41" s="9">
        <f>COUNTIFS(クラバン_貼付!$A:$A,"&gt;="&amp;$A41,クラバン_貼付!$A:$A,"&lt;"&amp;(EOMONTH($A41,0)+1),クラバン_貼付!$C:$C,"分配金",クラバン_貼付!$G:$G,"日本円")</f>
        <v>0</v>
      </c>
      <c r="C41" s="4">
        <f>SUMIFS(クラバン_貼付!$F:$F,クラバン_貼付!$A:$A,"&gt;="&amp;$A41,クラバン_貼付!$A:$A,"&lt;"&amp;(EOMONTH($A41,0)+1),クラバン_貼付!$C:$C,"分配金",クラバン_貼付!$G:$G,"日本円")</f>
        <v>0</v>
      </c>
      <c r="D41" s="3">
        <f>SUMIFS(クラバン_貼付!$H:$H,クラバン_貼付!$A:$A,"&gt;="&amp;$A41,クラバン_貼付!$A:$A,"&lt;"&amp;(EOMONTH($A41,0)+1),クラバン_貼付!$C:$C,"源泉徴収税",クラバン_貼付!$I:$I,"日本円")</f>
        <v>0</v>
      </c>
      <c r="E41" s="4">
        <f t="shared" si="8"/>
        <v>0</v>
      </c>
      <c r="F41" s="9">
        <f>COUNTIFS(クラバン_貼付!$A:$A,"&gt;="&amp;$A41,クラバン_貼付!$A:$A,"&lt;"&amp;(EOMONTH($A41,0)+1),クラバン_貼付!$C:$C,"分配金",クラバン_貼付!$G:$G,"米ドル")</f>
        <v>0</v>
      </c>
      <c r="G41" s="19">
        <f>SUMIFS(クラバン_貼付!$F:$F,クラバン_貼付!$A:$A,"&gt;="&amp;$A41,クラバン_貼付!$A:$A,"&lt;"&amp;(EOMONTH($A41,0)+1),クラバン_貼付!$C:$C,"分配金",クラバン_貼付!$G:$G,"米ドル")</f>
        <v>0</v>
      </c>
      <c r="H41" s="20">
        <f>SUMIFS(クラバン_貼付!$H:$H,クラバン_貼付!$A:$A,"&gt;="&amp;$A41,クラバン_貼付!$A:$A,"&lt;"&amp;(EOMONTH($A41,0)+1),クラバン_貼付!$C:$C,"源泉徴収税",クラバン_貼付!$I:$I,"米ドル")</f>
        <v>0</v>
      </c>
      <c r="I41" s="19">
        <f t="shared" si="9"/>
        <v>0</v>
      </c>
    </row>
    <row r="42" spans="1:9" ht="22.5" customHeight="1">
      <c r="A42" s="14">
        <v>43617</v>
      </c>
      <c r="B42" s="9">
        <f>COUNTIFS(クラバン_貼付!$A:$A,"&gt;="&amp;$A42,クラバン_貼付!$A:$A,"&lt;"&amp;(EOMONTH($A42,0)+1),クラバン_貼付!$C:$C,"分配金",クラバン_貼付!$G:$G,"日本円")</f>
        <v>0</v>
      </c>
      <c r="C42" s="4">
        <f>SUMIFS(クラバン_貼付!$F:$F,クラバン_貼付!$A:$A,"&gt;="&amp;$A42,クラバン_貼付!$A:$A,"&lt;"&amp;(EOMONTH($A42,0)+1),クラバン_貼付!$C:$C,"分配金",クラバン_貼付!$G:$G,"日本円")</f>
        <v>0</v>
      </c>
      <c r="D42" s="3">
        <f>SUMIFS(クラバン_貼付!$H:$H,クラバン_貼付!$A:$A,"&gt;="&amp;$A42,クラバン_貼付!$A:$A,"&lt;"&amp;(EOMONTH($A42,0)+1),クラバン_貼付!$C:$C,"源泉徴収税",クラバン_貼付!$I:$I,"日本円")</f>
        <v>0</v>
      </c>
      <c r="E42" s="4">
        <f t="shared" si="8"/>
        <v>0</v>
      </c>
      <c r="F42" s="9">
        <f>COUNTIFS(クラバン_貼付!$A:$A,"&gt;="&amp;$A42,クラバン_貼付!$A:$A,"&lt;"&amp;(EOMONTH($A42,0)+1),クラバン_貼付!$C:$C,"分配金",クラバン_貼付!$G:$G,"米ドル")</f>
        <v>0</v>
      </c>
      <c r="G42" s="19">
        <f>SUMIFS(クラバン_貼付!$F:$F,クラバン_貼付!$A:$A,"&gt;="&amp;$A42,クラバン_貼付!$A:$A,"&lt;"&amp;(EOMONTH($A42,0)+1),クラバン_貼付!$C:$C,"分配金",クラバン_貼付!$G:$G,"米ドル")</f>
        <v>0</v>
      </c>
      <c r="H42" s="20">
        <f>SUMIFS(クラバン_貼付!$H:$H,クラバン_貼付!$A:$A,"&gt;="&amp;$A42,クラバン_貼付!$A:$A,"&lt;"&amp;(EOMONTH($A42,0)+1),クラバン_貼付!$C:$C,"源泉徴収税",クラバン_貼付!$I:$I,"米ドル")</f>
        <v>0</v>
      </c>
      <c r="I42" s="19">
        <f t="shared" si="9"/>
        <v>0</v>
      </c>
    </row>
    <row r="43" spans="1:9" ht="22.5" customHeight="1">
      <c r="A43" s="14">
        <v>43647</v>
      </c>
      <c r="B43" s="9">
        <f>COUNTIFS(クラバン_貼付!$A:$A,"&gt;="&amp;$A43,クラバン_貼付!$A:$A,"&lt;"&amp;(EOMONTH($A43,0)+1),クラバン_貼付!$C:$C,"分配金",クラバン_貼付!$G:$G,"日本円")</f>
        <v>0</v>
      </c>
      <c r="C43" s="4">
        <f>SUMIFS(クラバン_貼付!$F:$F,クラバン_貼付!$A:$A,"&gt;="&amp;$A43,クラバン_貼付!$A:$A,"&lt;"&amp;(EOMONTH($A43,0)+1),クラバン_貼付!$C:$C,"分配金",クラバン_貼付!$G:$G,"日本円")</f>
        <v>0</v>
      </c>
      <c r="D43" s="3">
        <f>SUMIFS(クラバン_貼付!$H:$H,クラバン_貼付!$A:$A,"&gt;="&amp;$A43,クラバン_貼付!$A:$A,"&lt;"&amp;(EOMONTH($A43,0)+1),クラバン_貼付!$C:$C,"源泉徴収税",クラバン_貼付!$I:$I,"日本円")</f>
        <v>0</v>
      </c>
      <c r="E43" s="4">
        <f t="shared" si="8"/>
        <v>0</v>
      </c>
      <c r="F43" s="9">
        <f>COUNTIFS(クラバン_貼付!$A:$A,"&gt;="&amp;$A43,クラバン_貼付!$A:$A,"&lt;"&amp;(EOMONTH($A43,0)+1),クラバン_貼付!$C:$C,"分配金",クラバン_貼付!$G:$G,"米ドル")</f>
        <v>0</v>
      </c>
      <c r="G43" s="19">
        <f>SUMIFS(クラバン_貼付!$F:$F,クラバン_貼付!$A:$A,"&gt;="&amp;$A43,クラバン_貼付!$A:$A,"&lt;"&amp;(EOMONTH($A43,0)+1),クラバン_貼付!$C:$C,"分配金",クラバン_貼付!$G:$G,"米ドル")</f>
        <v>0</v>
      </c>
      <c r="H43" s="20">
        <f>SUMIFS(クラバン_貼付!$H:$H,クラバン_貼付!$A:$A,"&gt;="&amp;$A43,クラバン_貼付!$A:$A,"&lt;"&amp;(EOMONTH($A43,0)+1),クラバン_貼付!$C:$C,"源泉徴収税",クラバン_貼付!$I:$I,"米ドル")</f>
        <v>0</v>
      </c>
      <c r="I43" s="19">
        <f t="shared" si="9"/>
        <v>0</v>
      </c>
    </row>
    <row r="44" spans="1:9" ht="22.5" customHeight="1">
      <c r="A44" s="14">
        <v>43678</v>
      </c>
      <c r="B44" s="9">
        <f>COUNTIFS(クラバン_貼付!$A:$A,"&gt;="&amp;$A44,クラバン_貼付!$A:$A,"&lt;"&amp;(EOMONTH($A44,0)+1),クラバン_貼付!$C:$C,"分配金",クラバン_貼付!$G:$G,"日本円")</f>
        <v>0</v>
      </c>
      <c r="C44" s="4">
        <f>SUMIFS(クラバン_貼付!$F:$F,クラバン_貼付!$A:$A,"&gt;="&amp;$A44,クラバン_貼付!$A:$A,"&lt;"&amp;(EOMONTH($A44,0)+1),クラバン_貼付!$C:$C,"分配金",クラバン_貼付!$G:$G,"日本円")</f>
        <v>0</v>
      </c>
      <c r="D44" s="3">
        <f>SUMIFS(クラバン_貼付!$H:$H,クラバン_貼付!$A:$A,"&gt;="&amp;$A44,クラバン_貼付!$A:$A,"&lt;"&amp;(EOMONTH($A44,0)+1),クラバン_貼付!$C:$C,"源泉徴収税",クラバン_貼付!$I:$I,"日本円")</f>
        <v>0</v>
      </c>
      <c r="E44" s="4">
        <f t="shared" si="8"/>
        <v>0</v>
      </c>
      <c r="F44" s="9">
        <f>COUNTIFS(クラバン_貼付!$A:$A,"&gt;="&amp;$A44,クラバン_貼付!$A:$A,"&lt;"&amp;(EOMONTH($A44,0)+1),クラバン_貼付!$C:$C,"分配金",クラバン_貼付!$G:$G,"米ドル")</f>
        <v>0</v>
      </c>
      <c r="G44" s="19">
        <f>SUMIFS(クラバン_貼付!$F:$F,クラバン_貼付!$A:$A,"&gt;="&amp;$A44,クラバン_貼付!$A:$A,"&lt;"&amp;(EOMONTH($A44,0)+1),クラバン_貼付!$C:$C,"分配金",クラバン_貼付!$G:$G,"米ドル")</f>
        <v>0</v>
      </c>
      <c r="H44" s="20">
        <f>SUMIFS(クラバン_貼付!$H:$H,クラバン_貼付!$A:$A,"&gt;="&amp;$A44,クラバン_貼付!$A:$A,"&lt;"&amp;(EOMONTH($A44,0)+1),クラバン_貼付!$C:$C,"源泉徴収税",クラバン_貼付!$I:$I,"米ドル")</f>
        <v>0</v>
      </c>
      <c r="I44" s="19">
        <f t="shared" si="9"/>
        <v>0</v>
      </c>
    </row>
    <row r="45" spans="1:9" ht="22.5" customHeight="1">
      <c r="A45" s="14">
        <v>43709</v>
      </c>
      <c r="B45" s="9">
        <f>COUNTIFS(クラバン_貼付!$A:$A,"&gt;="&amp;$A45,クラバン_貼付!$A:$A,"&lt;"&amp;(EOMONTH($A45,0)+1),クラバン_貼付!$C:$C,"分配金",クラバン_貼付!$G:$G,"日本円")</f>
        <v>0</v>
      </c>
      <c r="C45" s="4">
        <f>SUMIFS(クラバン_貼付!$F:$F,クラバン_貼付!$A:$A,"&gt;="&amp;$A45,クラバン_貼付!$A:$A,"&lt;"&amp;(EOMONTH($A45,0)+1),クラバン_貼付!$C:$C,"分配金",クラバン_貼付!$G:$G,"日本円")</f>
        <v>0</v>
      </c>
      <c r="D45" s="3">
        <f>SUMIFS(クラバン_貼付!$H:$H,クラバン_貼付!$A:$A,"&gt;="&amp;$A45,クラバン_貼付!$A:$A,"&lt;"&amp;(EOMONTH($A45,0)+1),クラバン_貼付!$C:$C,"源泉徴収税",クラバン_貼付!$I:$I,"日本円")</f>
        <v>0</v>
      </c>
      <c r="E45" s="4">
        <f t="shared" si="8"/>
        <v>0</v>
      </c>
      <c r="F45" s="9">
        <f>COUNTIFS(クラバン_貼付!$A:$A,"&gt;="&amp;$A45,クラバン_貼付!$A:$A,"&lt;"&amp;(EOMONTH($A45,0)+1),クラバン_貼付!$C:$C,"分配金",クラバン_貼付!$G:$G,"米ドル")</f>
        <v>0</v>
      </c>
      <c r="G45" s="19">
        <f>SUMIFS(クラバン_貼付!$F:$F,クラバン_貼付!$A:$A,"&gt;="&amp;$A45,クラバン_貼付!$A:$A,"&lt;"&amp;(EOMONTH($A45,0)+1),クラバン_貼付!$C:$C,"分配金",クラバン_貼付!$G:$G,"米ドル")</f>
        <v>0</v>
      </c>
      <c r="H45" s="20">
        <f>SUMIFS(クラバン_貼付!$H:$H,クラバン_貼付!$A:$A,"&gt;="&amp;$A45,クラバン_貼付!$A:$A,"&lt;"&amp;(EOMONTH($A45,0)+1),クラバン_貼付!$C:$C,"源泉徴収税",クラバン_貼付!$I:$I,"米ドル")</f>
        <v>0</v>
      </c>
      <c r="I45" s="19">
        <f t="shared" si="9"/>
        <v>0</v>
      </c>
    </row>
    <row r="46" spans="1:9" ht="22.5" customHeight="1">
      <c r="A46" s="14">
        <v>43739</v>
      </c>
      <c r="B46" s="9">
        <f>COUNTIFS(クラバン_貼付!$A:$A,"&gt;="&amp;$A46,クラバン_貼付!$A:$A,"&lt;"&amp;(EOMONTH($A46,0)+1),クラバン_貼付!$C:$C,"分配金",クラバン_貼付!$G:$G,"日本円")</f>
        <v>0</v>
      </c>
      <c r="C46" s="4">
        <f>SUMIFS(クラバン_貼付!$F:$F,クラバン_貼付!$A:$A,"&gt;="&amp;$A46,クラバン_貼付!$A:$A,"&lt;"&amp;(EOMONTH($A46,0)+1),クラバン_貼付!$C:$C,"分配金",クラバン_貼付!$G:$G,"日本円")</f>
        <v>0</v>
      </c>
      <c r="D46" s="3">
        <f>SUMIFS(クラバン_貼付!$H:$H,クラバン_貼付!$A:$A,"&gt;="&amp;$A46,クラバン_貼付!$A:$A,"&lt;"&amp;(EOMONTH($A46,0)+1),クラバン_貼付!$C:$C,"源泉徴収税",クラバン_貼付!$I:$I,"日本円")</f>
        <v>0</v>
      </c>
      <c r="E46" s="4">
        <f t="shared" si="8"/>
        <v>0</v>
      </c>
      <c r="F46" s="9">
        <f>COUNTIFS(クラバン_貼付!$A:$A,"&gt;="&amp;$A46,クラバン_貼付!$A:$A,"&lt;"&amp;(EOMONTH($A46,0)+1),クラバン_貼付!$C:$C,"分配金",クラバン_貼付!$G:$G,"米ドル")</f>
        <v>0</v>
      </c>
      <c r="G46" s="19">
        <f>SUMIFS(クラバン_貼付!$F:$F,クラバン_貼付!$A:$A,"&gt;="&amp;$A46,クラバン_貼付!$A:$A,"&lt;"&amp;(EOMONTH($A46,0)+1),クラバン_貼付!$C:$C,"分配金",クラバン_貼付!$G:$G,"米ドル")</f>
        <v>0</v>
      </c>
      <c r="H46" s="20">
        <f>SUMIFS(クラバン_貼付!$H:$H,クラバン_貼付!$A:$A,"&gt;="&amp;$A46,クラバン_貼付!$A:$A,"&lt;"&amp;(EOMONTH($A46,0)+1),クラバン_貼付!$C:$C,"源泉徴収税",クラバン_貼付!$I:$I,"米ドル")</f>
        <v>0</v>
      </c>
      <c r="I46" s="19">
        <f t="shared" si="9"/>
        <v>0</v>
      </c>
    </row>
    <row r="47" spans="1:9" ht="22.5" customHeight="1">
      <c r="A47" s="14">
        <v>43770</v>
      </c>
      <c r="B47" s="9">
        <f>COUNTIFS(クラバン_貼付!$A:$A,"&gt;="&amp;$A47,クラバン_貼付!$A:$A,"&lt;"&amp;(EOMONTH($A47,0)+1),クラバン_貼付!$C:$C,"分配金",クラバン_貼付!$G:$G,"日本円")</f>
        <v>0</v>
      </c>
      <c r="C47" s="4">
        <f>SUMIFS(クラバン_貼付!$F:$F,クラバン_貼付!$A:$A,"&gt;="&amp;$A47,クラバン_貼付!$A:$A,"&lt;"&amp;(EOMONTH($A47,0)+1),クラバン_貼付!$C:$C,"分配金",クラバン_貼付!$G:$G,"日本円")</f>
        <v>0</v>
      </c>
      <c r="D47" s="3">
        <f>SUMIFS(クラバン_貼付!$H:$H,クラバン_貼付!$A:$A,"&gt;="&amp;$A47,クラバン_貼付!$A:$A,"&lt;"&amp;(EOMONTH($A47,0)+1),クラバン_貼付!$C:$C,"源泉徴収税",クラバン_貼付!$I:$I,"日本円")</f>
        <v>0</v>
      </c>
      <c r="E47" s="4">
        <f t="shared" si="8"/>
        <v>0</v>
      </c>
      <c r="F47" s="9">
        <f>COUNTIFS(クラバン_貼付!$A:$A,"&gt;="&amp;$A47,クラバン_貼付!$A:$A,"&lt;"&amp;(EOMONTH($A47,0)+1),クラバン_貼付!$C:$C,"分配金",クラバン_貼付!$G:$G,"米ドル")</f>
        <v>0</v>
      </c>
      <c r="G47" s="19">
        <f>SUMIFS(クラバン_貼付!$F:$F,クラバン_貼付!$A:$A,"&gt;="&amp;$A47,クラバン_貼付!$A:$A,"&lt;"&amp;(EOMONTH($A47,0)+1),クラバン_貼付!$C:$C,"分配金",クラバン_貼付!$G:$G,"米ドル")</f>
        <v>0</v>
      </c>
      <c r="H47" s="20">
        <f>SUMIFS(クラバン_貼付!$H:$H,クラバン_貼付!$A:$A,"&gt;="&amp;$A47,クラバン_貼付!$A:$A,"&lt;"&amp;(EOMONTH($A47,0)+1),クラバン_貼付!$C:$C,"源泉徴収税",クラバン_貼付!$I:$I,"米ドル")</f>
        <v>0</v>
      </c>
      <c r="I47" s="19">
        <f t="shared" si="9"/>
        <v>0</v>
      </c>
    </row>
    <row r="48" spans="1:9" ht="22.5" customHeight="1">
      <c r="A48" s="14">
        <v>43800</v>
      </c>
      <c r="B48" s="9">
        <f>COUNTIFS(クラバン_貼付!$A:$A,"&gt;="&amp;$A48,クラバン_貼付!$A:$A,"&lt;"&amp;(EOMONTH($A48,0)+1),クラバン_貼付!$C:$C,"分配金",クラバン_貼付!$G:$G,"日本円")</f>
        <v>0</v>
      </c>
      <c r="C48" s="4">
        <f>SUMIFS(クラバン_貼付!$F:$F,クラバン_貼付!$A:$A,"&gt;="&amp;$A48,クラバン_貼付!$A:$A,"&lt;"&amp;(EOMONTH($A48,0)+1),クラバン_貼付!$C:$C,"分配金",クラバン_貼付!$G:$G,"日本円")</f>
        <v>0</v>
      </c>
      <c r="D48" s="3">
        <f>SUMIFS(クラバン_貼付!$H:$H,クラバン_貼付!$A:$A,"&gt;="&amp;$A48,クラバン_貼付!$A:$A,"&lt;"&amp;(EOMONTH($A48,0)+1),クラバン_貼付!$C:$C,"源泉徴収税",クラバン_貼付!$I:$I,"日本円")</f>
        <v>0</v>
      </c>
      <c r="E48" s="4">
        <f t="shared" si="8"/>
        <v>0</v>
      </c>
      <c r="F48" s="9">
        <f>COUNTIFS(クラバン_貼付!$A:$A,"&gt;="&amp;$A48,クラバン_貼付!$A:$A,"&lt;"&amp;(EOMONTH($A48,0)+1),クラバン_貼付!$C:$C,"分配金",クラバン_貼付!$G:$G,"米ドル")</f>
        <v>0</v>
      </c>
      <c r="G48" s="19">
        <f>SUMIFS(クラバン_貼付!$F:$F,クラバン_貼付!$A:$A,"&gt;="&amp;$A48,クラバン_貼付!$A:$A,"&lt;"&amp;(EOMONTH($A48,0)+1),クラバン_貼付!$C:$C,"分配金",クラバン_貼付!$G:$G,"米ドル")</f>
        <v>0</v>
      </c>
      <c r="H48" s="20">
        <f>SUMIFS(クラバン_貼付!$H:$H,クラバン_貼付!$A:$A,"&gt;="&amp;$A48,クラバン_貼付!$A:$A,"&lt;"&amp;(EOMONTH($A48,0)+1),クラバン_貼付!$C:$C,"源泉徴収税",クラバン_貼付!$I:$I,"米ドル")</f>
        <v>0</v>
      </c>
      <c r="I48" s="19">
        <f t="shared" si="9"/>
        <v>0</v>
      </c>
    </row>
    <row r="49" spans="1:9" ht="22.5" customHeight="1">
      <c r="A49" s="15" t="s">
        <v>14</v>
      </c>
      <c r="B49" s="10">
        <f t="shared" ref="B49:E49" si="10">SUM(B37:B48)</f>
        <v>2</v>
      </c>
      <c r="C49" s="8">
        <f t="shared" si="10"/>
        <v>571</v>
      </c>
      <c r="D49" s="8">
        <f t="shared" si="10"/>
        <v>41</v>
      </c>
      <c r="E49" s="8">
        <f t="shared" si="10"/>
        <v>530</v>
      </c>
      <c r="F49" s="10">
        <f t="shared" ref="F49:I49" si="11">SUM(F37:F48)</f>
        <v>0</v>
      </c>
      <c r="G49" s="21">
        <f t="shared" si="11"/>
        <v>0</v>
      </c>
      <c r="H49" s="21">
        <f t="shared" si="11"/>
        <v>0</v>
      </c>
      <c r="I49" s="21">
        <f t="shared" si="11"/>
        <v>0</v>
      </c>
    </row>
  </sheetData>
  <mergeCells count="7">
    <mergeCell ref="A1:I1"/>
    <mergeCell ref="B35:E35"/>
    <mergeCell ref="F35:I35"/>
    <mergeCell ref="B19:E19"/>
    <mergeCell ref="F19:I19"/>
    <mergeCell ref="B3:E3"/>
    <mergeCell ref="F3:I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6" sqref="A6"/>
    </sheetView>
  </sheetViews>
  <sheetFormatPr defaultRowHeight="22.5" customHeight="1"/>
  <cols>
    <col min="1" max="1" width="106.375" style="1" bestFit="1" customWidth="1"/>
    <col min="2" max="16384" width="9" style="1"/>
  </cols>
  <sheetData>
    <row r="1" spans="1:1" ht="22.5" customHeight="1">
      <c r="A1" s="1" t="s">
        <v>49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5" sqref="C15"/>
    </sheetView>
  </sheetViews>
  <sheetFormatPr defaultRowHeight="22.5" customHeight="1"/>
  <cols>
    <col min="1" max="1" width="12.375" style="1" bestFit="1" customWidth="1"/>
    <col min="2" max="2" width="17.375" style="1" bestFit="1" customWidth="1"/>
    <col min="3" max="3" width="37.25" style="1" bestFit="1" customWidth="1"/>
    <col min="4" max="4" width="28.875" style="1" bestFit="1" customWidth="1"/>
    <col min="5" max="5" width="7.5" style="1" bestFit="1" customWidth="1"/>
    <col min="6" max="16384" width="9" style="1"/>
  </cols>
  <sheetData>
    <row r="1" spans="1:5" ht="22.5" customHeight="1">
      <c r="A1" s="1" t="s">
        <v>35</v>
      </c>
      <c r="B1" s="1" t="s">
        <v>0</v>
      </c>
      <c r="C1" s="1" t="s">
        <v>36</v>
      </c>
      <c r="D1" s="1" t="s">
        <v>37</v>
      </c>
      <c r="E1" s="1" t="s">
        <v>38</v>
      </c>
    </row>
    <row r="2" spans="1:5" ht="22.5" customHeight="1">
      <c r="A2" s="1">
        <v>386855</v>
      </c>
      <c r="B2" s="2">
        <v>43700</v>
      </c>
      <c r="C2" s="1" t="s">
        <v>39</v>
      </c>
      <c r="D2" s="1" t="s">
        <v>40</v>
      </c>
      <c r="E2" s="1">
        <v>100000</v>
      </c>
    </row>
    <row r="3" spans="1:5" ht="22.5" customHeight="1">
      <c r="A3" s="1">
        <v>385863</v>
      </c>
      <c r="B3" s="2">
        <v>43700</v>
      </c>
      <c r="C3" s="1" t="s">
        <v>39</v>
      </c>
      <c r="D3" s="1" t="s">
        <v>41</v>
      </c>
      <c r="E3" s="1">
        <v>384</v>
      </c>
    </row>
    <row r="4" spans="1:5" ht="22.5" customHeight="1">
      <c r="A4" s="1">
        <v>385864</v>
      </c>
      <c r="B4" s="2">
        <v>43700</v>
      </c>
      <c r="C4" s="1" t="s">
        <v>39</v>
      </c>
      <c r="D4" s="1" t="s">
        <v>42</v>
      </c>
      <c r="E4" s="1">
        <v>-78</v>
      </c>
    </row>
    <row r="5" spans="1:5" ht="22.5" customHeight="1">
      <c r="A5" s="1">
        <v>342530</v>
      </c>
      <c r="B5" s="2">
        <v>43664</v>
      </c>
      <c r="C5" s="1" t="s">
        <v>39</v>
      </c>
      <c r="D5" s="1" t="s">
        <v>41</v>
      </c>
      <c r="E5" s="1">
        <v>1121</v>
      </c>
    </row>
    <row r="6" spans="1:5" ht="22.5" customHeight="1">
      <c r="A6" s="1">
        <v>342531</v>
      </c>
      <c r="B6" s="2">
        <v>43664</v>
      </c>
      <c r="C6" s="1" t="s">
        <v>39</v>
      </c>
      <c r="D6" s="1" t="s">
        <v>42</v>
      </c>
      <c r="E6" s="1">
        <v>-228</v>
      </c>
    </row>
    <row r="7" spans="1:5" ht="22.5" customHeight="1">
      <c r="A7" s="1">
        <v>282199</v>
      </c>
      <c r="B7" s="2">
        <v>43567</v>
      </c>
      <c r="C7" s="1" t="s">
        <v>39</v>
      </c>
      <c r="D7" s="1" t="s">
        <v>41</v>
      </c>
      <c r="E7" s="1">
        <v>1109</v>
      </c>
    </row>
    <row r="8" spans="1:5" ht="22.5" customHeight="1">
      <c r="A8" s="1">
        <v>282200</v>
      </c>
      <c r="B8" s="2">
        <v>43567</v>
      </c>
      <c r="C8" s="1" t="s">
        <v>39</v>
      </c>
      <c r="D8" s="1" t="s">
        <v>42</v>
      </c>
      <c r="E8" s="1">
        <v>-226</v>
      </c>
    </row>
    <row r="9" spans="1:5" ht="22.5" customHeight="1">
      <c r="A9" s="1">
        <v>230156</v>
      </c>
      <c r="B9" s="2">
        <v>43483</v>
      </c>
      <c r="C9" s="1" t="s">
        <v>39</v>
      </c>
      <c r="D9" s="1" t="s">
        <v>41</v>
      </c>
      <c r="E9" s="1">
        <v>1380</v>
      </c>
    </row>
    <row r="10" spans="1:5" ht="22.5" customHeight="1">
      <c r="A10" s="1">
        <v>230157</v>
      </c>
      <c r="B10" s="2">
        <v>43483</v>
      </c>
      <c r="C10" s="1" t="s">
        <v>39</v>
      </c>
      <c r="D10" s="1" t="s">
        <v>42</v>
      </c>
      <c r="E10" s="1">
        <v>-281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2" sqref="A2"/>
    </sheetView>
  </sheetViews>
  <sheetFormatPr defaultColWidth="12" defaultRowHeight="22.5" customHeight="1"/>
  <cols>
    <col min="1" max="1" width="12" style="16"/>
    <col min="2" max="2" width="12" style="12"/>
    <col min="3" max="3" width="11" style="1" bestFit="1" customWidth="1"/>
    <col min="4" max="5" width="12" style="1"/>
    <col min="6" max="6" width="12" style="11"/>
    <col min="7" max="16384" width="12" style="1"/>
  </cols>
  <sheetData>
    <row r="1" spans="1:7" ht="22.5" customHeight="1">
      <c r="A1" s="26" t="s">
        <v>48</v>
      </c>
      <c r="B1" s="27"/>
      <c r="C1" s="27"/>
      <c r="D1" s="27"/>
      <c r="E1" s="27"/>
      <c r="F1" s="27"/>
      <c r="G1" s="28"/>
    </row>
    <row r="3" spans="1:7" ht="22.5" customHeight="1">
      <c r="A3" s="13"/>
      <c r="B3" s="23" t="s">
        <v>10</v>
      </c>
      <c r="C3" s="6" t="s">
        <v>12</v>
      </c>
      <c r="D3" s="6" t="s">
        <v>11</v>
      </c>
      <c r="E3" s="6" t="s">
        <v>13</v>
      </c>
      <c r="F3" s="7" t="s">
        <v>15</v>
      </c>
      <c r="G3" s="7" t="s">
        <v>16</v>
      </c>
    </row>
    <row r="4" spans="1:7" ht="22.5" customHeight="1">
      <c r="A4" s="14">
        <v>44197</v>
      </c>
      <c r="B4" s="9">
        <f>COUNTIFS(オナブ_貼付!$B:$B,"&gt;="&amp;$A4,オナブ_貼付!$B:$B,"&lt;"&amp;(EOMONTH($A4,0)+1),オナブ_貼付!$D:$D,"配当（利益相当分・源泉徴収前）")</f>
        <v>0</v>
      </c>
      <c r="C4" s="4">
        <f>SUMIFS(オナブ_貼付!$E:$E,オナブ_貼付!$B:$B,"&gt;="&amp;$A4,オナブ_貼付!$B:$B,"&lt;"&amp;(EOMONTH($A4,0)+1),オナブ_貼付!$D:$D,"配当（利益相当分・源泉徴収前）")</f>
        <v>0</v>
      </c>
      <c r="D4" s="3">
        <f>SUMIFS(オナブ_貼付!$E:$E,オナブ_貼付!$B:$B,"&gt;="&amp;$A4,オナブ_貼付!$B:$B,"&lt;"&amp;(EOMONTH($A4,0)+1),オナブ_貼付!$D:$D,"源泉徴収分")</f>
        <v>0</v>
      </c>
      <c r="E4" s="4">
        <f>C4+D4</f>
        <v>0</v>
      </c>
      <c r="F4" s="9">
        <f>COUNTIFS(オナブ_貼付!$B:$B,"&gt;="&amp;$A4,オナブ_貼付!$B:$B,"&lt;"&amp;(EOMONTH($A4,0)+1),オナブ_貼付!$D:$D,"配当（元本相当分）")</f>
        <v>0</v>
      </c>
      <c r="G4" s="3">
        <f>SUMIFS(オナブ_貼付!$E:$E,オナブ_貼付!$B:$B,"&gt;="&amp;$A4,オナブ_貼付!$B:$B,"&lt;"&amp;(EOMONTH($A4,0)+1),オナブ_貼付!$D:$D,"配当（元本相当分）")</f>
        <v>0</v>
      </c>
    </row>
    <row r="5" spans="1:7" ht="22.5" customHeight="1">
      <c r="A5" s="14">
        <v>44228</v>
      </c>
      <c r="B5" s="9">
        <f>COUNTIFS(オナブ_貼付!$B:$B,"&gt;="&amp;$A5,オナブ_貼付!$B:$B,"&lt;"&amp;(EOMONTH($A5,0)+1),オナブ_貼付!$D:$D,"配当（利益相当分・源泉徴収前）")</f>
        <v>0</v>
      </c>
      <c r="C5" s="4">
        <f>SUMIFS(オナブ_貼付!$E:$E,オナブ_貼付!$B:$B,"&gt;="&amp;$A5,オナブ_貼付!$B:$B,"&lt;"&amp;(EOMONTH($A5,0)+1),オナブ_貼付!$D:$D,"配当（利益相当分・源泉徴収前）")</f>
        <v>0</v>
      </c>
      <c r="D5" s="3">
        <f>SUMIFS(オナブ_貼付!$E:$E,オナブ_貼付!$B:$B,"&gt;="&amp;$A5,オナブ_貼付!$B:$B,"&lt;"&amp;(EOMONTH($A5,0)+1),オナブ_貼付!$D:$D,"源泉徴収分")</f>
        <v>0</v>
      </c>
      <c r="E5" s="4">
        <f t="shared" ref="E5:E15" si="0">C5+D5</f>
        <v>0</v>
      </c>
      <c r="F5" s="9">
        <f>COUNTIFS(オナブ_貼付!$B:$B,"&gt;="&amp;$A5,オナブ_貼付!$B:$B,"&lt;"&amp;(EOMONTH($A5,0)+1),オナブ_貼付!$D:$D,"配当（元本相当分）")</f>
        <v>0</v>
      </c>
      <c r="G5" s="3">
        <f>SUMIFS(オナブ_貼付!$E:$E,オナブ_貼付!$B:$B,"&gt;="&amp;$A5,オナブ_貼付!$B:$B,"&lt;"&amp;(EOMONTH($A5,0)+1),オナブ_貼付!$D:$D,"配当（元本相当分）")</f>
        <v>0</v>
      </c>
    </row>
    <row r="6" spans="1:7" ht="22.5" customHeight="1">
      <c r="A6" s="14">
        <v>44256</v>
      </c>
      <c r="B6" s="9">
        <f>COUNTIFS(オナブ_貼付!$B:$B,"&gt;="&amp;$A6,オナブ_貼付!$B:$B,"&lt;"&amp;(EOMONTH($A6,0)+1),オナブ_貼付!$D:$D,"配当（利益相当分・源泉徴収前）")</f>
        <v>0</v>
      </c>
      <c r="C6" s="4">
        <f>SUMIFS(オナブ_貼付!$E:$E,オナブ_貼付!$B:$B,"&gt;="&amp;$A6,オナブ_貼付!$B:$B,"&lt;"&amp;(EOMONTH($A6,0)+1),オナブ_貼付!$D:$D,"配当（利益相当分・源泉徴収前）")</f>
        <v>0</v>
      </c>
      <c r="D6" s="3">
        <f>SUMIFS(オナブ_貼付!$E:$E,オナブ_貼付!$B:$B,"&gt;="&amp;$A6,オナブ_貼付!$B:$B,"&lt;"&amp;(EOMONTH($A6,0)+1),オナブ_貼付!$D:$D,"源泉徴収分")</f>
        <v>0</v>
      </c>
      <c r="E6" s="4">
        <f t="shared" si="0"/>
        <v>0</v>
      </c>
      <c r="F6" s="9">
        <f>COUNTIFS(オナブ_貼付!$B:$B,"&gt;="&amp;$A6,オナブ_貼付!$B:$B,"&lt;"&amp;(EOMONTH($A6,0)+1),オナブ_貼付!$D:$D,"配当（元本相当分）")</f>
        <v>0</v>
      </c>
      <c r="G6" s="3">
        <f>SUMIFS(オナブ_貼付!$E:$E,オナブ_貼付!$B:$B,"&gt;="&amp;$A6,オナブ_貼付!$B:$B,"&lt;"&amp;(EOMONTH($A6,0)+1),オナブ_貼付!$D:$D,"配当（元本相当分）")</f>
        <v>0</v>
      </c>
    </row>
    <row r="7" spans="1:7" ht="22.5" customHeight="1">
      <c r="A7" s="14">
        <v>44287</v>
      </c>
      <c r="B7" s="9">
        <f>COUNTIFS(オナブ_貼付!$B:$B,"&gt;="&amp;$A7,オナブ_貼付!$B:$B,"&lt;"&amp;(EOMONTH($A7,0)+1),オナブ_貼付!$D:$D,"配当（利益相当分・源泉徴収前）")</f>
        <v>0</v>
      </c>
      <c r="C7" s="4">
        <f>SUMIFS(オナブ_貼付!$E:$E,オナブ_貼付!$B:$B,"&gt;="&amp;$A7,オナブ_貼付!$B:$B,"&lt;"&amp;(EOMONTH($A7,0)+1),オナブ_貼付!$D:$D,"配当（利益相当分・源泉徴収前）")</f>
        <v>0</v>
      </c>
      <c r="D7" s="3">
        <f>SUMIFS(オナブ_貼付!$E:$E,オナブ_貼付!$B:$B,"&gt;="&amp;$A7,オナブ_貼付!$B:$B,"&lt;"&amp;(EOMONTH($A7,0)+1),オナブ_貼付!$D:$D,"源泉徴収分")</f>
        <v>0</v>
      </c>
      <c r="E7" s="4">
        <f t="shared" si="0"/>
        <v>0</v>
      </c>
      <c r="F7" s="9">
        <f>COUNTIFS(オナブ_貼付!$B:$B,"&gt;="&amp;$A7,オナブ_貼付!$B:$B,"&lt;"&amp;(EOMONTH($A7,0)+1),オナブ_貼付!$D:$D,"配当（元本相当分）")</f>
        <v>0</v>
      </c>
      <c r="G7" s="3">
        <f>SUMIFS(オナブ_貼付!$E:$E,オナブ_貼付!$B:$B,"&gt;="&amp;$A7,オナブ_貼付!$B:$B,"&lt;"&amp;(EOMONTH($A7,0)+1),オナブ_貼付!$D:$D,"配当（元本相当分）")</f>
        <v>0</v>
      </c>
    </row>
    <row r="8" spans="1:7" ht="22.5" customHeight="1">
      <c r="A8" s="14">
        <v>44317</v>
      </c>
      <c r="B8" s="9">
        <f>COUNTIFS(オナブ_貼付!$B:$B,"&gt;="&amp;$A8,オナブ_貼付!$B:$B,"&lt;"&amp;(EOMONTH($A8,0)+1),オナブ_貼付!$D:$D,"配当（利益相当分・源泉徴収前）")</f>
        <v>0</v>
      </c>
      <c r="C8" s="4">
        <f>SUMIFS(オナブ_貼付!$E:$E,オナブ_貼付!$B:$B,"&gt;="&amp;$A8,オナブ_貼付!$B:$B,"&lt;"&amp;(EOMONTH($A8,0)+1),オナブ_貼付!$D:$D,"配当（利益相当分・源泉徴収前）")</f>
        <v>0</v>
      </c>
      <c r="D8" s="3">
        <f>SUMIFS(オナブ_貼付!$E:$E,オナブ_貼付!$B:$B,"&gt;="&amp;$A8,オナブ_貼付!$B:$B,"&lt;"&amp;(EOMONTH($A8,0)+1),オナブ_貼付!$D:$D,"源泉徴収分")</f>
        <v>0</v>
      </c>
      <c r="E8" s="4">
        <f t="shared" si="0"/>
        <v>0</v>
      </c>
      <c r="F8" s="9">
        <f>COUNTIFS(オナブ_貼付!$B:$B,"&gt;="&amp;$A8,オナブ_貼付!$B:$B,"&lt;"&amp;(EOMONTH($A8,0)+1),オナブ_貼付!$D:$D,"配当（元本相当分）")</f>
        <v>0</v>
      </c>
      <c r="G8" s="3">
        <f>SUMIFS(オナブ_貼付!$E:$E,オナブ_貼付!$B:$B,"&gt;="&amp;$A8,オナブ_貼付!$B:$B,"&lt;"&amp;(EOMONTH($A8,0)+1),オナブ_貼付!$D:$D,"配当（元本相当分）")</f>
        <v>0</v>
      </c>
    </row>
    <row r="9" spans="1:7" ht="22.5" customHeight="1">
      <c r="A9" s="14">
        <v>44348</v>
      </c>
      <c r="B9" s="9">
        <f>COUNTIFS(オナブ_貼付!$B:$B,"&gt;="&amp;$A9,オナブ_貼付!$B:$B,"&lt;"&amp;(EOMONTH($A9,0)+1),オナブ_貼付!$D:$D,"配当（利益相当分・源泉徴収前）")</f>
        <v>0</v>
      </c>
      <c r="C9" s="4">
        <f>SUMIFS(オナブ_貼付!$E:$E,オナブ_貼付!$B:$B,"&gt;="&amp;$A9,オナブ_貼付!$B:$B,"&lt;"&amp;(EOMONTH($A9,0)+1),オナブ_貼付!$D:$D,"配当（利益相当分・源泉徴収前）")</f>
        <v>0</v>
      </c>
      <c r="D9" s="3">
        <f>SUMIFS(オナブ_貼付!$E:$E,オナブ_貼付!$B:$B,"&gt;="&amp;$A9,オナブ_貼付!$B:$B,"&lt;"&amp;(EOMONTH($A9,0)+1),オナブ_貼付!$D:$D,"源泉徴収分")</f>
        <v>0</v>
      </c>
      <c r="E9" s="4">
        <f t="shared" si="0"/>
        <v>0</v>
      </c>
      <c r="F9" s="9">
        <f>COUNTIFS(オナブ_貼付!$B:$B,"&gt;="&amp;$A9,オナブ_貼付!$B:$B,"&lt;"&amp;(EOMONTH($A9,0)+1),オナブ_貼付!$D:$D,"配当（元本相当分）")</f>
        <v>0</v>
      </c>
      <c r="G9" s="3">
        <f>SUMIFS(オナブ_貼付!$E:$E,オナブ_貼付!$B:$B,"&gt;="&amp;$A9,オナブ_貼付!$B:$B,"&lt;"&amp;(EOMONTH($A9,0)+1),オナブ_貼付!$D:$D,"配当（元本相当分）")</f>
        <v>0</v>
      </c>
    </row>
    <row r="10" spans="1:7" ht="22.5" customHeight="1">
      <c r="A10" s="14">
        <v>44378</v>
      </c>
      <c r="B10" s="9">
        <f>COUNTIFS(オナブ_貼付!$B:$B,"&gt;="&amp;$A10,オナブ_貼付!$B:$B,"&lt;"&amp;(EOMONTH($A10,0)+1),オナブ_貼付!$D:$D,"配当（利益相当分・源泉徴収前）")</f>
        <v>0</v>
      </c>
      <c r="C10" s="4">
        <f>SUMIFS(オナブ_貼付!$E:$E,オナブ_貼付!$B:$B,"&gt;="&amp;$A10,オナブ_貼付!$B:$B,"&lt;"&amp;(EOMONTH($A10,0)+1),オナブ_貼付!$D:$D,"配当（利益相当分・源泉徴収前）")</f>
        <v>0</v>
      </c>
      <c r="D10" s="3">
        <f>SUMIFS(オナブ_貼付!$E:$E,オナブ_貼付!$B:$B,"&gt;="&amp;$A10,オナブ_貼付!$B:$B,"&lt;"&amp;(EOMONTH($A10,0)+1),オナブ_貼付!$D:$D,"源泉徴収分")</f>
        <v>0</v>
      </c>
      <c r="E10" s="4">
        <f t="shared" si="0"/>
        <v>0</v>
      </c>
      <c r="F10" s="9">
        <f>COUNTIFS(オナブ_貼付!$B:$B,"&gt;="&amp;$A10,オナブ_貼付!$B:$B,"&lt;"&amp;(EOMONTH($A10,0)+1),オナブ_貼付!$D:$D,"配当（元本相当分）")</f>
        <v>0</v>
      </c>
      <c r="G10" s="3">
        <f>SUMIFS(オナブ_貼付!$E:$E,オナブ_貼付!$B:$B,"&gt;="&amp;$A10,オナブ_貼付!$B:$B,"&lt;"&amp;(EOMONTH($A10,0)+1),オナブ_貼付!$D:$D,"配当（元本相当分）")</f>
        <v>0</v>
      </c>
    </row>
    <row r="11" spans="1:7" ht="22.5" customHeight="1">
      <c r="A11" s="14">
        <v>44409</v>
      </c>
      <c r="B11" s="9">
        <f>COUNTIFS(オナブ_貼付!$B:$B,"&gt;="&amp;$A11,オナブ_貼付!$B:$B,"&lt;"&amp;(EOMONTH($A11,0)+1),オナブ_貼付!$D:$D,"配当（利益相当分・源泉徴収前）")</f>
        <v>0</v>
      </c>
      <c r="C11" s="4">
        <f>SUMIFS(オナブ_貼付!$E:$E,オナブ_貼付!$B:$B,"&gt;="&amp;$A11,オナブ_貼付!$B:$B,"&lt;"&amp;(EOMONTH($A11,0)+1),オナブ_貼付!$D:$D,"配当（利益相当分・源泉徴収前）")</f>
        <v>0</v>
      </c>
      <c r="D11" s="3">
        <f>SUMIFS(オナブ_貼付!$E:$E,オナブ_貼付!$B:$B,"&gt;="&amp;$A11,オナブ_貼付!$B:$B,"&lt;"&amp;(EOMONTH($A11,0)+1),オナブ_貼付!$D:$D,"源泉徴収分")</f>
        <v>0</v>
      </c>
      <c r="E11" s="4">
        <f t="shared" si="0"/>
        <v>0</v>
      </c>
      <c r="F11" s="9">
        <f>COUNTIFS(オナブ_貼付!$B:$B,"&gt;="&amp;$A11,オナブ_貼付!$B:$B,"&lt;"&amp;(EOMONTH($A11,0)+1),オナブ_貼付!$D:$D,"配当（元本相当分）")</f>
        <v>0</v>
      </c>
      <c r="G11" s="3">
        <f>SUMIFS(オナブ_貼付!$E:$E,オナブ_貼付!$B:$B,"&gt;="&amp;$A11,オナブ_貼付!$B:$B,"&lt;"&amp;(EOMONTH($A11,0)+1),オナブ_貼付!$D:$D,"配当（元本相当分）")</f>
        <v>0</v>
      </c>
    </row>
    <row r="12" spans="1:7" ht="22.5" customHeight="1">
      <c r="A12" s="14">
        <v>44440</v>
      </c>
      <c r="B12" s="9">
        <f>COUNTIFS(オナブ_貼付!$B:$B,"&gt;="&amp;$A12,オナブ_貼付!$B:$B,"&lt;"&amp;(EOMONTH($A12,0)+1),オナブ_貼付!$D:$D,"配当（利益相当分・源泉徴収前）")</f>
        <v>0</v>
      </c>
      <c r="C12" s="4">
        <f>SUMIFS(オナブ_貼付!$E:$E,オナブ_貼付!$B:$B,"&gt;="&amp;$A12,オナブ_貼付!$B:$B,"&lt;"&amp;(EOMONTH($A12,0)+1),オナブ_貼付!$D:$D,"配当（利益相当分・源泉徴収前）")</f>
        <v>0</v>
      </c>
      <c r="D12" s="3">
        <f>SUMIFS(オナブ_貼付!$E:$E,オナブ_貼付!$B:$B,"&gt;="&amp;$A12,オナブ_貼付!$B:$B,"&lt;"&amp;(EOMONTH($A12,0)+1),オナブ_貼付!$D:$D,"源泉徴収分")</f>
        <v>0</v>
      </c>
      <c r="E12" s="4">
        <f t="shared" si="0"/>
        <v>0</v>
      </c>
      <c r="F12" s="9">
        <f>COUNTIFS(オナブ_貼付!$B:$B,"&gt;="&amp;$A12,オナブ_貼付!$B:$B,"&lt;"&amp;(EOMONTH($A12,0)+1),オナブ_貼付!$D:$D,"配当（元本相当分）")</f>
        <v>0</v>
      </c>
      <c r="G12" s="3">
        <f>SUMIFS(オナブ_貼付!$E:$E,オナブ_貼付!$B:$B,"&gt;="&amp;$A12,オナブ_貼付!$B:$B,"&lt;"&amp;(EOMONTH($A12,0)+1),オナブ_貼付!$D:$D,"配当（元本相当分）")</f>
        <v>0</v>
      </c>
    </row>
    <row r="13" spans="1:7" ht="22.5" customHeight="1">
      <c r="A13" s="14">
        <v>44470</v>
      </c>
      <c r="B13" s="9">
        <f>COUNTIFS(オナブ_貼付!$B:$B,"&gt;="&amp;$A13,オナブ_貼付!$B:$B,"&lt;"&amp;(EOMONTH($A13,0)+1),オナブ_貼付!$D:$D,"配当（利益相当分・源泉徴収前）")</f>
        <v>0</v>
      </c>
      <c r="C13" s="4">
        <f>SUMIFS(オナブ_貼付!$E:$E,オナブ_貼付!$B:$B,"&gt;="&amp;$A13,オナブ_貼付!$B:$B,"&lt;"&amp;(EOMONTH($A13,0)+1),オナブ_貼付!$D:$D,"配当（利益相当分・源泉徴収前）")</f>
        <v>0</v>
      </c>
      <c r="D13" s="3">
        <f>SUMIFS(オナブ_貼付!$E:$E,オナブ_貼付!$B:$B,"&gt;="&amp;$A13,オナブ_貼付!$B:$B,"&lt;"&amp;(EOMONTH($A13,0)+1),オナブ_貼付!$D:$D,"源泉徴収分")</f>
        <v>0</v>
      </c>
      <c r="E13" s="4">
        <f t="shared" si="0"/>
        <v>0</v>
      </c>
      <c r="F13" s="9">
        <f>COUNTIFS(オナブ_貼付!$B:$B,"&gt;="&amp;$A13,オナブ_貼付!$B:$B,"&lt;"&amp;(EOMONTH($A13,0)+1),オナブ_貼付!$D:$D,"配当（元本相当分）")</f>
        <v>0</v>
      </c>
      <c r="G13" s="3">
        <f>SUMIFS(オナブ_貼付!$E:$E,オナブ_貼付!$B:$B,"&gt;="&amp;$A13,オナブ_貼付!$B:$B,"&lt;"&amp;(EOMONTH($A13,0)+1),オナブ_貼付!$D:$D,"配当（元本相当分）")</f>
        <v>0</v>
      </c>
    </row>
    <row r="14" spans="1:7" ht="22.5" customHeight="1">
      <c r="A14" s="14">
        <v>44501</v>
      </c>
      <c r="B14" s="9">
        <f>COUNTIFS(オナブ_貼付!$B:$B,"&gt;="&amp;$A14,オナブ_貼付!$B:$B,"&lt;"&amp;(EOMONTH($A14,0)+1),オナブ_貼付!$D:$D,"配当（利益相当分・源泉徴収前）")</f>
        <v>0</v>
      </c>
      <c r="C14" s="4">
        <f>SUMIFS(オナブ_貼付!$E:$E,オナブ_貼付!$B:$B,"&gt;="&amp;$A14,オナブ_貼付!$B:$B,"&lt;"&amp;(EOMONTH($A14,0)+1),オナブ_貼付!$D:$D,"配当（利益相当分・源泉徴収前）")</f>
        <v>0</v>
      </c>
      <c r="D14" s="3">
        <f>SUMIFS(オナブ_貼付!$E:$E,オナブ_貼付!$B:$B,"&gt;="&amp;$A14,オナブ_貼付!$B:$B,"&lt;"&amp;(EOMONTH($A14,0)+1),オナブ_貼付!$D:$D,"源泉徴収分")</f>
        <v>0</v>
      </c>
      <c r="E14" s="4">
        <f t="shared" si="0"/>
        <v>0</v>
      </c>
      <c r="F14" s="9">
        <f>COUNTIFS(オナブ_貼付!$B:$B,"&gt;="&amp;$A14,オナブ_貼付!$B:$B,"&lt;"&amp;(EOMONTH($A14,0)+1),オナブ_貼付!$D:$D,"配当（元本相当分）")</f>
        <v>0</v>
      </c>
      <c r="G14" s="3">
        <f>SUMIFS(オナブ_貼付!$E:$E,オナブ_貼付!$B:$B,"&gt;="&amp;$A14,オナブ_貼付!$B:$B,"&lt;"&amp;(EOMONTH($A14,0)+1),オナブ_貼付!$D:$D,"配当（元本相当分）")</f>
        <v>0</v>
      </c>
    </row>
    <row r="15" spans="1:7" ht="22.5" customHeight="1">
      <c r="A15" s="14">
        <v>44531</v>
      </c>
      <c r="B15" s="9">
        <f>COUNTIFS(オナブ_貼付!$B:$B,"&gt;="&amp;$A15,オナブ_貼付!$B:$B,"&lt;"&amp;(EOMONTH($A15,0)+1),オナブ_貼付!$D:$D,"配当（利益相当分・源泉徴収前）")</f>
        <v>0</v>
      </c>
      <c r="C15" s="4">
        <f>SUMIFS(オナブ_貼付!$E:$E,オナブ_貼付!$B:$B,"&gt;="&amp;$A15,オナブ_貼付!$B:$B,"&lt;"&amp;(EOMONTH($A15,0)+1),オナブ_貼付!$D:$D,"配当（利益相当分・源泉徴収前）")</f>
        <v>0</v>
      </c>
      <c r="D15" s="3">
        <f>SUMIFS(オナブ_貼付!$E:$E,オナブ_貼付!$B:$B,"&gt;="&amp;$A15,オナブ_貼付!$B:$B,"&lt;"&amp;(EOMONTH($A15,0)+1),オナブ_貼付!$D:$D,"源泉徴収分")</f>
        <v>0</v>
      </c>
      <c r="E15" s="4">
        <f t="shared" si="0"/>
        <v>0</v>
      </c>
      <c r="F15" s="9">
        <f>COUNTIFS(オナブ_貼付!$B:$B,"&gt;="&amp;$A15,オナブ_貼付!$B:$B,"&lt;"&amp;(EOMONTH($A15,0)+1),オナブ_貼付!$D:$D,"配当（元本相当分）")</f>
        <v>0</v>
      </c>
      <c r="G15" s="3">
        <f>SUMIFS(オナブ_貼付!$E:$E,オナブ_貼付!$B:$B,"&gt;="&amp;$A15,オナブ_貼付!$B:$B,"&lt;"&amp;(EOMONTH($A15,0)+1),オナブ_貼付!$D:$D,"配当（元本相当分）")</f>
        <v>0</v>
      </c>
    </row>
    <row r="16" spans="1:7" ht="22.5" customHeight="1">
      <c r="A16" s="15" t="s">
        <v>14</v>
      </c>
      <c r="B16" s="10">
        <f t="shared" ref="B16:G16" si="1">SUM(B4:B15)</f>
        <v>0</v>
      </c>
      <c r="C16" s="8">
        <f t="shared" si="1"/>
        <v>0</v>
      </c>
      <c r="D16" s="8">
        <f t="shared" si="1"/>
        <v>0</v>
      </c>
      <c r="E16" s="8">
        <f t="shared" si="1"/>
        <v>0</v>
      </c>
      <c r="F16" s="10">
        <f t="shared" si="1"/>
        <v>0</v>
      </c>
      <c r="G16" s="8">
        <f t="shared" si="1"/>
        <v>0</v>
      </c>
    </row>
    <row r="18" spans="1:7" ht="22.5" customHeight="1">
      <c r="A18" s="13"/>
      <c r="B18" s="5" t="s">
        <v>10</v>
      </c>
      <c r="C18" s="6" t="s">
        <v>12</v>
      </c>
      <c r="D18" s="6" t="s">
        <v>11</v>
      </c>
      <c r="E18" s="6" t="s">
        <v>13</v>
      </c>
      <c r="F18" s="7" t="s">
        <v>15</v>
      </c>
      <c r="G18" s="7" t="s">
        <v>16</v>
      </c>
    </row>
    <row r="19" spans="1:7" ht="22.5" customHeight="1">
      <c r="A19" s="14">
        <v>43831</v>
      </c>
      <c r="B19" s="9">
        <f>COUNTIFS(オナブ_貼付!$B:$B,"&gt;="&amp;$A19,オナブ_貼付!$B:$B,"&lt;"&amp;(EOMONTH($A19,0)+1),オナブ_貼付!$D:$D,"配当（利益相当分・源泉徴収前）")</f>
        <v>0</v>
      </c>
      <c r="C19" s="4">
        <f>SUMIFS(オナブ_貼付!$E:$E,オナブ_貼付!$B:$B,"&gt;="&amp;$A19,オナブ_貼付!$B:$B,"&lt;"&amp;(EOMONTH($A19,0)+1),オナブ_貼付!$D:$D,"配当（利益相当分・源泉徴収前）")</f>
        <v>0</v>
      </c>
      <c r="D19" s="3">
        <f>SUMIFS(オナブ_貼付!$E:$E,オナブ_貼付!$B:$B,"&gt;="&amp;$A19,オナブ_貼付!$B:$B,"&lt;"&amp;(EOMONTH($A19,0)+1),オナブ_貼付!$D:$D,"源泉徴収分")</f>
        <v>0</v>
      </c>
      <c r="E19" s="4">
        <f>C19+D19</f>
        <v>0</v>
      </c>
      <c r="F19" s="9">
        <f>COUNTIFS(オナブ_貼付!$B:$B,"&gt;="&amp;$A19,オナブ_貼付!$B:$B,"&lt;"&amp;(EOMONTH($A19,0)+1),オナブ_貼付!$D:$D,"配当（元本相当分）")</f>
        <v>0</v>
      </c>
      <c r="G19" s="3">
        <f>SUMIFS(オナブ_貼付!$E:$E,オナブ_貼付!$B:$B,"&gt;="&amp;$A19,オナブ_貼付!$B:$B,"&lt;"&amp;(EOMONTH($A19,0)+1),オナブ_貼付!$D:$D,"配当（元本相当分）")</f>
        <v>0</v>
      </c>
    </row>
    <row r="20" spans="1:7" ht="22.5" customHeight="1">
      <c r="A20" s="14">
        <v>43862</v>
      </c>
      <c r="B20" s="9">
        <f>COUNTIFS(オナブ_貼付!$B:$B,"&gt;="&amp;$A20,オナブ_貼付!$B:$B,"&lt;"&amp;(EOMONTH($A20,0)+1),オナブ_貼付!$D:$D,"配当（利益相当分・源泉徴収前）")</f>
        <v>0</v>
      </c>
      <c r="C20" s="4">
        <f>SUMIFS(オナブ_貼付!$E:$E,オナブ_貼付!$B:$B,"&gt;="&amp;$A20,オナブ_貼付!$B:$B,"&lt;"&amp;(EOMONTH($A20,0)+1),オナブ_貼付!$D:$D,"配当（利益相当分・源泉徴収前）")</f>
        <v>0</v>
      </c>
      <c r="D20" s="3">
        <f>SUMIFS(オナブ_貼付!$E:$E,オナブ_貼付!$B:$B,"&gt;="&amp;$A20,オナブ_貼付!$B:$B,"&lt;"&amp;(EOMONTH($A20,0)+1),オナブ_貼付!$D:$D,"源泉徴収分")</f>
        <v>0</v>
      </c>
      <c r="E20" s="4">
        <f t="shared" ref="E20:E30" si="2">C20+D20</f>
        <v>0</v>
      </c>
      <c r="F20" s="9">
        <f>COUNTIFS(オナブ_貼付!$B:$B,"&gt;="&amp;$A20,オナブ_貼付!$B:$B,"&lt;"&amp;(EOMONTH($A20,0)+1),オナブ_貼付!$D:$D,"配当（元本相当分）")</f>
        <v>0</v>
      </c>
      <c r="G20" s="3">
        <f>SUMIFS(オナブ_貼付!$E:$E,オナブ_貼付!$B:$B,"&gt;="&amp;$A20,オナブ_貼付!$B:$B,"&lt;"&amp;(EOMONTH($A20,0)+1),オナブ_貼付!$D:$D,"配当（元本相当分）")</f>
        <v>0</v>
      </c>
    </row>
    <row r="21" spans="1:7" ht="22.5" customHeight="1">
      <c r="A21" s="14">
        <v>43891</v>
      </c>
      <c r="B21" s="9">
        <f>COUNTIFS(オナブ_貼付!$B:$B,"&gt;="&amp;$A21,オナブ_貼付!$B:$B,"&lt;"&amp;(EOMONTH($A21,0)+1),オナブ_貼付!$D:$D,"配当（利益相当分・源泉徴収前）")</f>
        <v>0</v>
      </c>
      <c r="C21" s="4">
        <f>SUMIFS(オナブ_貼付!$E:$E,オナブ_貼付!$B:$B,"&gt;="&amp;$A21,オナブ_貼付!$B:$B,"&lt;"&amp;(EOMONTH($A21,0)+1),オナブ_貼付!$D:$D,"配当（利益相当分・源泉徴収前）")</f>
        <v>0</v>
      </c>
      <c r="D21" s="3">
        <f>SUMIFS(オナブ_貼付!$E:$E,オナブ_貼付!$B:$B,"&gt;="&amp;$A21,オナブ_貼付!$B:$B,"&lt;"&amp;(EOMONTH($A21,0)+1),オナブ_貼付!$D:$D,"源泉徴収分")</f>
        <v>0</v>
      </c>
      <c r="E21" s="4">
        <f t="shared" si="2"/>
        <v>0</v>
      </c>
      <c r="F21" s="9">
        <f>COUNTIFS(オナブ_貼付!$B:$B,"&gt;="&amp;$A21,オナブ_貼付!$B:$B,"&lt;"&amp;(EOMONTH($A21,0)+1),オナブ_貼付!$D:$D,"配当（元本相当分）")</f>
        <v>0</v>
      </c>
      <c r="G21" s="3">
        <f>SUMIFS(オナブ_貼付!$E:$E,オナブ_貼付!$B:$B,"&gt;="&amp;$A21,オナブ_貼付!$B:$B,"&lt;"&amp;(EOMONTH($A21,0)+1),オナブ_貼付!$D:$D,"配当（元本相当分）")</f>
        <v>0</v>
      </c>
    </row>
    <row r="22" spans="1:7" ht="22.5" customHeight="1">
      <c r="A22" s="14">
        <v>43922</v>
      </c>
      <c r="B22" s="9">
        <f>COUNTIFS(オナブ_貼付!$B:$B,"&gt;="&amp;$A22,オナブ_貼付!$B:$B,"&lt;"&amp;(EOMONTH($A22,0)+1),オナブ_貼付!$D:$D,"配当（利益相当分・源泉徴収前）")</f>
        <v>0</v>
      </c>
      <c r="C22" s="4">
        <f>SUMIFS(オナブ_貼付!$E:$E,オナブ_貼付!$B:$B,"&gt;="&amp;$A22,オナブ_貼付!$B:$B,"&lt;"&amp;(EOMONTH($A22,0)+1),オナブ_貼付!$D:$D,"配当（利益相当分・源泉徴収前）")</f>
        <v>0</v>
      </c>
      <c r="D22" s="3">
        <f>SUMIFS(オナブ_貼付!$E:$E,オナブ_貼付!$B:$B,"&gt;="&amp;$A22,オナブ_貼付!$B:$B,"&lt;"&amp;(EOMONTH($A22,0)+1),オナブ_貼付!$D:$D,"源泉徴収分")</f>
        <v>0</v>
      </c>
      <c r="E22" s="4">
        <f t="shared" si="2"/>
        <v>0</v>
      </c>
      <c r="F22" s="9">
        <f>COUNTIFS(オナブ_貼付!$B:$B,"&gt;="&amp;$A22,オナブ_貼付!$B:$B,"&lt;"&amp;(EOMONTH($A22,0)+1),オナブ_貼付!$D:$D,"配当（元本相当分）")</f>
        <v>0</v>
      </c>
      <c r="G22" s="3">
        <f>SUMIFS(オナブ_貼付!$E:$E,オナブ_貼付!$B:$B,"&gt;="&amp;$A22,オナブ_貼付!$B:$B,"&lt;"&amp;(EOMONTH($A22,0)+1),オナブ_貼付!$D:$D,"配当（元本相当分）")</f>
        <v>0</v>
      </c>
    </row>
    <row r="23" spans="1:7" ht="22.5" customHeight="1">
      <c r="A23" s="14">
        <v>43952</v>
      </c>
      <c r="B23" s="9">
        <f>COUNTIFS(オナブ_貼付!$B:$B,"&gt;="&amp;$A23,オナブ_貼付!$B:$B,"&lt;"&amp;(EOMONTH($A23,0)+1),オナブ_貼付!$D:$D,"配当（利益相当分・源泉徴収前）")</f>
        <v>0</v>
      </c>
      <c r="C23" s="4">
        <f>SUMIFS(オナブ_貼付!$E:$E,オナブ_貼付!$B:$B,"&gt;="&amp;$A23,オナブ_貼付!$B:$B,"&lt;"&amp;(EOMONTH($A23,0)+1),オナブ_貼付!$D:$D,"配当（利益相当分・源泉徴収前）")</f>
        <v>0</v>
      </c>
      <c r="D23" s="3">
        <f>SUMIFS(オナブ_貼付!$E:$E,オナブ_貼付!$B:$B,"&gt;="&amp;$A23,オナブ_貼付!$B:$B,"&lt;"&amp;(EOMONTH($A23,0)+1),オナブ_貼付!$D:$D,"源泉徴収分")</f>
        <v>0</v>
      </c>
      <c r="E23" s="4">
        <f t="shared" si="2"/>
        <v>0</v>
      </c>
      <c r="F23" s="9">
        <f>COUNTIFS(オナブ_貼付!$B:$B,"&gt;="&amp;$A23,オナブ_貼付!$B:$B,"&lt;"&amp;(EOMONTH($A23,0)+1),オナブ_貼付!$D:$D,"配当（元本相当分）")</f>
        <v>0</v>
      </c>
      <c r="G23" s="3">
        <f>SUMIFS(オナブ_貼付!$E:$E,オナブ_貼付!$B:$B,"&gt;="&amp;$A23,オナブ_貼付!$B:$B,"&lt;"&amp;(EOMONTH($A23,0)+1),オナブ_貼付!$D:$D,"配当（元本相当分）")</f>
        <v>0</v>
      </c>
    </row>
    <row r="24" spans="1:7" ht="22.5" customHeight="1">
      <c r="A24" s="14">
        <v>43983</v>
      </c>
      <c r="B24" s="9">
        <f>COUNTIFS(オナブ_貼付!$B:$B,"&gt;="&amp;$A24,オナブ_貼付!$B:$B,"&lt;"&amp;(EOMONTH($A24,0)+1),オナブ_貼付!$D:$D,"配当（利益相当分・源泉徴収前）")</f>
        <v>0</v>
      </c>
      <c r="C24" s="4">
        <f>SUMIFS(オナブ_貼付!$E:$E,オナブ_貼付!$B:$B,"&gt;="&amp;$A24,オナブ_貼付!$B:$B,"&lt;"&amp;(EOMONTH($A24,0)+1),オナブ_貼付!$D:$D,"配当（利益相当分・源泉徴収前）")</f>
        <v>0</v>
      </c>
      <c r="D24" s="3">
        <f>SUMIFS(オナブ_貼付!$E:$E,オナブ_貼付!$B:$B,"&gt;="&amp;$A24,オナブ_貼付!$B:$B,"&lt;"&amp;(EOMONTH($A24,0)+1),オナブ_貼付!$D:$D,"源泉徴収分")</f>
        <v>0</v>
      </c>
      <c r="E24" s="4">
        <f t="shared" si="2"/>
        <v>0</v>
      </c>
      <c r="F24" s="9">
        <f>COUNTIFS(オナブ_貼付!$B:$B,"&gt;="&amp;$A24,オナブ_貼付!$B:$B,"&lt;"&amp;(EOMONTH($A24,0)+1),オナブ_貼付!$D:$D,"配当（元本相当分）")</f>
        <v>0</v>
      </c>
      <c r="G24" s="3">
        <f>SUMIFS(オナブ_貼付!$E:$E,オナブ_貼付!$B:$B,"&gt;="&amp;$A24,オナブ_貼付!$B:$B,"&lt;"&amp;(EOMONTH($A24,0)+1),オナブ_貼付!$D:$D,"配当（元本相当分）")</f>
        <v>0</v>
      </c>
    </row>
    <row r="25" spans="1:7" ht="22.5" customHeight="1">
      <c r="A25" s="14">
        <v>44013</v>
      </c>
      <c r="B25" s="9">
        <f>COUNTIFS(オナブ_貼付!$B:$B,"&gt;="&amp;$A25,オナブ_貼付!$B:$B,"&lt;"&amp;(EOMONTH($A25,0)+1),オナブ_貼付!$D:$D,"配当（利益相当分・源泉徴収前）")</f>
        <v>0</v>
      </c>
      <c r="C25" s="4">
        <f>SUMIFS(オナブ_貼付!$E:$E,オナブ_貼付!$B:$B,"&gt;="&amp;$A25,オナブ_貼付!$B:$B,"&lt;"&amp;(EOMONTH($A25,0)+1),オナブ_貼付!$D:$D,"配当（利益相当分・源泉徴収前）")</f>
        <v>0</v>
      </c>
      <c r="D25" s="3">
        <f>SUMIFS(オナブ_貼付!$E:$E,オナブ_貼付!$B:$B,"&gt;="&amp;$A25,オナブ_貼付!$B:$B,"&lt;"&amp;(EOMONTH($A25,0)+1),オナブ_貼付!$D:$D,"源泉徴収分")</f>
        <v>0</v>
      </c>
      <c r="E25" s="4">
        <f t="shared" si="2"/>
        <v>0</v>
      </c>
      <c r="F25" s="9">
        <f>COUNTIFS(オナブ_貼付!$B:$B,"&gt;="&amp;$A25,オナブ_貼付!$B:$B,"&lt;"&amp;(EOMONTH($A25,0)+1),オナブ_貼付!$D:$D,"配当（元本相当分）")</f>
        <v>0</v>
      </c>
      <c r="G25" s="3">
        <f>SUMIFS(オナブ_貼付!$E:$E,オナブ_貼付!$B:$B,"&gt;="&amp;$A25,オナブ_貼付!$B:$B,"&lt;"&amp;(EOMONTH($A25,0)+1),オナブ_貼付!$D:$D,"配当（元本相当分）")</f>
        <v>0</v>
      </c>
    </row>
    <row r="26" spans="1:7" ht="22.5" customHeight="1">
      <c r="A26" s="14">
        <v>44044</v>
      </c>
      <c r="B26" s="9">
        <f>COUNTIFS(オナブ_貼付!$B:$B,"&gt;="&amp;$A26,オナブ_貼付!$B:$B,"&lt;"&amp;(EOMONTH($A26,0)+1),オナブ_貼付!$D:$D,"配当（利益相当分・源泉徴収前）")</f>
        <v>0</v>
      </c>
      <c r="C26" s="4">
        <f>SUMIFS(オナブ_貼付!$E:$E,オナブ_貼付!$B:$B,"&gt;="&amp;$A26,オナブ_貼付!$B:$B,"&lt;"&amp;(EOMONTH($A26,0)+1),オナブ_貼付!$D:$D,"配当（利益相当分・源泉徴収前）")</f>
        <v>0</v>
      </c>
      <c r="D26" s="3">
        <f>SUMIFS(オナブ_貼付!$E:$E,オナブ_貼付!$B:$B,"&gt;="&amp;$A26,オナブ_貼付!$B:$B,"&lt;"&amp;(EOMONTH($A26,0)+1),オナブ_貼付!$D:$D,"源泉徴収分")</f>
        <v>0</v>
      </c>
      <c r="E26" s="4">
        <f t="shared" si="2"/>
        <v>0</v>
      </c>
      <c r="F26" s="9">
        <f>COUNTIFS(オナブ_貼付!$B:$B,"&gt;="&amp;$A26,オナブ_貼付!$B:$B,"&lt;"&amp;(EOMONTH($A26,0)+1),オナブ_貼付!$D:$D,"配当（元本相当分）")</f>
        <v>0</v>
      </c>
      <c r="G26" s="3">
        <f>SUMIFS(オナブ_貼付!$E:$E,オナブ_貼付!$B:$B,"&gt;="&amp;$A26,オナブ_貼付!$B:$B,"&lt;"&amp;(EOMONTH($A26,0)+1),オナブ_貼付!$D:$D,"配当（元本相当分）")</f>
        <v>0</v>
      </c>
    </row>
    <row r="27" spans="1:7" ht="22.5" customHeight="1">
      <c r="A27" s="14">
        <v>44075</v>
      </c>
      <c r="B27" s="9">
        <f>COUNTIFS(オナブ_貼付!$B:$B,"&gt;="&amp;$A27,オナブ_貼付!$B:$B,"&lt;"&amp;(EOMONTH($A27,0)+1),オナブ_貼付!$D:$D,"配当（利益相当分・源泉徴収前）")</f>
        <v>0</v>
      </c>
      <c r="C27" s="4">
        <f>SUMIFS(オナブ_貼付!$E:$E,オナブ_貼付!$B:$B,"&gt;="&amp;$A27,オナブ_貼付!$B:$B,"&lt;"&amp;(EOMONTH($A27,0)+1),オナブ_貼付!$D:$D,"配当（利益相当分・源泉徴収前）")</f>
        <v>0</v>
      </c>
      <c r="D27" s="3">
        <f>SUMIFS(オナブ_貼付!$E:$E,オナブ_貼付!$B:$B,"&gt;="&amp;$A27,オナブ_貼付!$B:$B,"&lt;"&amp;(EOMONTH($A27,0)+1),オナブ_貼付!$D:$D,"源泉徴収分")</f>
        <v>0</v>
      </c>
      <c r="E27" s="4">
        <f t="shared" si="2"/>
        <v>0</v>
      </c>
      <c r="F27" s="9">
        <f>COUNTIFS(オナブ_貼付!$B:$B,"&gt;="&amp;$A27,オナブ_貼付!$B:$B,"&lt;"&amp;(EOMONTH($A27,0)+1),オナブ_貼付!$D:$D,"配当（元本相当分）")</f>
        <v>0</v>
      </c>
      <c r="G27" s="3">
        <f>SUMIFS(オナブ_貼付!$E:$E,オナブ_貼付!$B:$B,"&gt;="&amp;$A27,オナブ_貼付!$B:$B,"&lt;"&amp;(EOMONTH($A27,0)+1),オナブ_貼付!$D:$D,"配当（元本相当分）")</f>
        <v>0</v>
      </c>
    </row>
    <row r="28" spans="1:7" ht="22.5" customHeight="1">
      <c r="A28" s="14">
        <v>44105</v>
      </c>
      <c r="B28" s="9">
        <f>COUNTIFS(オナブ_貼付!$B:$B,"&gt;="&amp;$A28,オナブ_貼付!$B:$B,"&lt;"&amp;(EOMONTH($A28,0)+1),オナブ_貼付!$D:$D,"配当（利益相当分・源泉徴収前）")</f>
        <v>0</v>
      </c>
      <c r="C28" s="4">
        <f>SUMIFS(オナブ_貼付!$E:$E,オナブ_貼付!$B:$B,"&gt;="&amp;$A28,オナブ_貼付!$B:$B,"&lt;"&amp;(EOMONTH($A28,0)+1),オナブ_貼付!$D:$D,"配当（利益相当分・源泉徴収前）")</f>
        <v>0</v>
      </c>
      <c r="D28" s="3">
        <f>SUMIFS(オナブ_貼付!$E:$E,オナブ_貼付!$B:$B,"&gt;="&amp;$A28,オナブ_貼付!$B:$B,"&lt;"&amp;(EOMONTH($A28,0)+1),オナブ_貼付!$D:$D,"源泉徴収分")</f>
        <v>0</v>
      </c>
      <c r="E28" s="4">
        <f t="shared" si="2"/>
        <v>0</v>
      </c>
      <c r="F28" s="9">
        <f>COUNTIFS(オナブ_貼付!$B:$B,"&gt;="&amp;$A28,オナブ_貼付!$B:$B,"&lt;"&amp;(EOMONTH($A28,0)+1),オナブ_貼付!$D:$D,"配当（元本相当分）")</f>
        <v>0</v>
      </c>
      <c r="G28" s="3">
        <f>SUMIFS(オナブ_貼付!$E:$E,オナブ_貼付!$B:$B,"&gt;="&amp;$A28,オナブ_貼付!$B:$B,"&lt;"&amp;(EOMONTH($A28,0)+1),オナブ_貼付!$D:$D,"配当（元本相当分）")</f>
        <v>0</v>
      </c>
    </row>
    <row r="29" spans="1:7" ht="22.5" customHeight="1">
      <c r="A29" s="14">
        <v>44136</v>
      </c>
      <c r="B29" s="9">
        <f>COUNTIFS(オナブ_貼付!$B:$B,"&gt;="&amp;$A29,オナブ_貼付!$B:$B,"&lt;"&amp;(EOMONTH($A29,0)+1),オナブ_貼付!$D:$D,"配当（利益相当分・源泉徴収前）")</f>
        <v>0</v>
      </c>
      <c r="C29" s="4">
        <f>SUMIFS(オナブ_貼付!$E:$E,オナブ_貼付!$B:$B,"&gt;="&amp;$A29,オナブ_貼付!$B:$B,"&lt;"&amp;(EOMONTH($A29,0)+1),オナブ_貼付!$D:$D,"配当（利益相当分・源泉徴収前）")</f>
        <v>0</v>
      </c>
      <c r="D29" s="3">
        <f>SUMIFS(オナブ_貼付!$E:$E,オナブ_貼付!$B:$B,"&gt;="&amp;$A29,オナブ_貼付!$B:$B,"&lt;"&amp;(EOMONTH($A29,0)+1),オナブ_貼付!$D:$D,"源泉徴収分")</f>
        <v>0</v>
      </c>
      <c r="E29" s="4">
        <f t="shared" si="2"/>
        <v>0</v>
      </c>
      <c r="F29" s="9">
        <f>COUNTIFS(オナブ_貼付!$B:$B,"&gt;="&amp;$A29,オナブ_貼付!$B:$B,"&lt;"&amp;(EOMONTH($A29,0)+1),オナブ_貼付!$D:$D,"配当（元本相当分）")</f>
        <v>0</v>
      </c>
      <c r="G29" s="3">
        <f>SUMIFS(オナブ_貼付!$E:$E,オナブ_貼付!$B:$B,"&gt;="&amp;$A29,オナブ_貼付!$B:$B,"&lt;"&amp;(EOMONTH($A29,0)+1),オナブ_貼付!$D:$D,"配当（元本相当分）")</f>
        <v>0</v>
      </c>
    </row>
    <row r="30" spans="1:7" ht="22.5" customHeight="1">
      <c r="A30" s="14">
        <v>44166</v>
      </c>
      <c r="B30" s="9">
        <f>COUNTIFS(オナブ_貼付!$B:$B,"&gt;="&amp;$A30,オナブ_貼付!$B:$B,"&lt;"&amp;(EOMONTH($A30,0)+1),オナブ_貼付!$D:$D,"配当（利益相当分・源泉徴収前）")</f>
        <v>0</v>
      </c>
      <c r="C30" s="4">
        <f>SUMIFS(オナブ_貼付!$E:$E,オナブ_貼付!$B:$B,"&gt;="&amp;$A30,オナブ_貼付!$B:$B,"&lt;"&amp;(EOMONTH($A30,0)+1),オナブ_貼付!$D:$D,"配当（利益相当分・源泉徴収前）")</f>
        <v>0</v>
      </c>
      <c r="D30" s="3">
        <f>SUMIFS(オナブ_貼付!$E:$E,オナブ_貼付!$B:$B,"&gt;="&amp;$A30,オナブ_貼付!$B:$B,"&lt;"&amp;(EOMONTH($A30,0)+1),オナブ_貼付!$D:$D,"源泉徴収分")</f>
        <v>0</v>
      </c>
      <c r="E30" s="4">
        <f t="shared" si="2"/>
        <v>0</v>
      </c>
      <c r="F30" s="9">
        <f>COUNTIFS(オナブ_貼付!$B:$B,"&gt;="&amp;$A30,オナブ_貼付!$B:$B,"&lt;"&amp;(EOMONTH($A30,0)+1),オナブ_貼付!$D:$D,"配当（元本相当分）")</f>
        <v>0</v>
      </c>
      <c r="G30" s="3">
        <f>SUMIFS(オナブ_貼付!$E:$E,オナブ_貼付!$B:$B,"&gt;="&amp;$A30,オナブ_貼付!$B:$B,"&lt;"&amp;(EOMONTH($A30,0)+1),オナブ_貼付!$D:$D,"配当（元本相当分）")</f>
        <v>0</v>
      </c>
    </row>
    <row r="31" spans="1:7" ht="22.5" customHeight="1">
      <c r="A31" s="15" t="s">
        <v>14</v>
      </c>
      <c r="B31" s="10">
        <f t="shared" ref="B31:G31" si="3">SUM(B19:B30)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10">
        <f t="shared" si="3"/>
        <v>0</v>
      </c>
      <c r="G31" s="8">
        <f t="shared" si="3"/>
        <v>0</v>
      </c>
    </row>
    <row r="33" spans="1:7" ht="22.5" customHeight="1">
      <c r="A33" s="13"/>
      <c r="B33" s="5" t="s">
        <v>10</v>
      </c>
      <c r="C33" s="6" t="s">
        <v>12</v>
      </c>
      <c r="D33" s="6" t="s">
        <v>11</v>
      </c>
      <c r="E33" s="6" t="s">
        <v>13</v>
      </c>
      <c r="F33" s="7" t="s">
        <v>15</v>
      </c>
      <c r="G33" s="7" t="s">
        <v>16</v>
      </c>
    </row>
    <row r="34" spans="1:7" ht="22.5" customHeight="1">
      <c r="A34" s="14">
        <v>43466</v>
      </c>
      <c r="B34" s="9">
        <f>COUNTIFS(オナブ_貼付!$B:$B,"&gt;="&amp;$A34,オナブ_貼付!$B:$B,"&lt;"&amp;(EOMONTH($A34,0)+1),オナブ_貼付!$D:$D,"配当（利益相当分・源泉徴収前）")</f>
        <v>1</v>
      </c>
      <c r="C34" s="4">
        <f>SUMIFS(オナブ_貼付!$E:$E,オナブ_貼付!$B:$B,"&gt;="&amp;$A34,オナブ_貼付!$B:$B,"&lt;"&amp;(EOMONTH($A34,0)+1),オナブ_貼付!$D:$D,"配当（利益相当分・源泉徴収前）")</f>
        <v>1380</v>
      </c>
      <c r="D34" s="3">
        <f>SUMIFS(オナブ_貼付!$E:$E,オナブ_貼付!$B:$B,"&gt;="&amp;$A34,オナブ_貼付!$B:$B,"&lt;"&amp;(EOMONTH($A34,0)+1),オナブ_貼付!$D:$D,"源泉徴収分")</f>
        <v>-281</v>
      </c>
      <c r="E34" s="4">
        <f>C34+D34</f>
        <v>1099</v>
      </c>
      <c r="F34" s="9">
        <f>COUNTIFS(オナブ_貼付!$B:$B,"&gt;="&amp;$A34,オナブ_貼付!$B:$B,"&lt;"&amp;(EOMONTH($A34,0)+1),オナブ_貼付!$D:$D,"配当（元本相当分）")</f>
        <v>0</v>
      </c>
      <c r="G34" s="3">
        <f>SUMIFS(オナブ_貼付!$E:$E,オナブ_貼付!$B:$B,"&gt;="&amp;$A34,オナブ_貼付!$B:$B,"&lt;"&amp;(EOMONTH($A34,0)+1),オナブ_貼付!$D:$D,"配当（元本相当分）")</f>
        <v>0</v>
      </c>
    </row>
    <row r="35" spans="1:7" ht="22.5" customHeight="1">
      <c r="A35" s="14">
        <v>43497</v>
      </c>
      <c r="B35" s="9">
        <f>COUNTIFS(オナブ_貼付!$B:$B,"&gt;="&amp;$A35,オナブ_貼付!$B:$B,"&lt;"&amp;(EOMONTH($A35,0)+1),オナブ_貼付!$D:$D,"配当（利益相当分・源泉徴収前）")</f>
        <v>0</v>
      </c>
      <c r="C35" s="4">
        <f>SUMIFS(オナブ_貼付!$E:$E,オナブ_貼付!$B:$B,"&gt;="&amp;$A35,オナブ_貼付!$B:$B,"&lt;"&amp;(EOMONTH($A35,0)+1),オナブ_貼付!$D:$D,"配当（利益相当分・源泉徴収前）")</f>
        <v>0</v>
      </c>
      <c r="D35" s="3">
        <f>SUMIFS(オナブ_貼付!$E:$E,オナブ_貼付!$B:$B,"&gt;="&amp;$A35,オナブ_貼付!$B:$B,"&lt;"&amp;(EOMONTH($A35,0)+1),オナブ_貼付!$D:$D,"源泉徴収分")</f>
        <v>0</v>
      </c>
      <c r="E35" s="4">
        <f t="shared" ref="E35:E45" si="4">C35+D35</f>
        <v>0</v>
      </c>
      <c r="F35" s="9">
        <f>COUNTIFS(オナブ_貼付!$B:$B,"&gt;="&amp;$A35,オナブ_貼付!$B:$B,"&lt;"&amp;(EOMONTH($A35,0)+1),オナブ_貼付!$D:$D,"配当（元本相当分）")</f>
        <v>0</v>
      </c>
      <c r="G35" s="3">
        <f>SUMIFS(オナブ_貼付!$E:$E,オナブ_貼付!$B:$B,"&gt;="&amp;$A35,オナブ_貼付!$B:$B,"&lt;"&amp;(EOMONTH($A35,0)+1),オナブ_貼付!$D:$D,"配当（元本相当分）")</f>
        <v>0</v>
      </c>
    </row>
    <row r="36" spans="1:7" ht="22.5" customHeight="1">
      <c r="A36" s="14">
        <v>43525</v>
      </c>
      <c r="B36" s="9">
        <f>COUNTIFS(オナブ_貼付!$B:$B,"&gt;="&amp;$A36,オナブ_貼付!$B:$B,"&lt;"&amp;(EOMONTH($A36,0)+1),オナブ_貼付!$D:$D,"配当（利益相当分・源泉徴収前）")</f>
        <v>0</v>
      </c>
      <c r="C36" s="4">
        <f>SUMIFS(オナブ_貼付!$E:$E,オナブ_貼付!$B:$B,"&gt;="&amp;$A36,オナブ_貼付!$B:$B,"&lt;"&amp;(EOMONTH($A36,0)+1),オナブ_貼付!$D:$D,"配当（利益相当分・源泉徴収前）")</f>
        <v>0</v>
      </c>
      <c r="D36" s="3">
        <f>SUMIFS(オナブ_貼付!$E:$E,オナブ_貼付!$B:$B,"&gt;="&amp;$A36,オナブ_貼付!$B:$B,"&lt;"&amp;(EOMONTH($A36,0)+1),オナブ_貼付!$D:$D,"源泉徴収分")</f>
        <v>0</v>
      </c>
      <c r="E36" s="4">
        <f t="shared" si="4"/>
        <v>0</v>
      </c>
      <c r="F36" s="9">
        <f>COUNTIFS(オナブ_貼付!$B:$B,"&gt;="&amp;$A36,オナブ_貼付!$B:$B,"&lt;"&amp;(EOMONTH($A36,0)+1),オナブ_貼付!$D:$D,"配当（元本相当分）")</f>
        <v>0</v>
      </c>
      <c r="G36" s="3">
        <f>SUMIFS(オナブ_貼付!$E:$E,オナブ_貼付!$B:$B,"&gt;="&amp;$A36,オナブ_貼付!$B:$B,"&lt;"&amp;(EOMONTH($A36,0)+1),オナブ_貼付!$D:$D,"配当（元本相当分）")</f>
        <v>0</v>
      </c>
    </row>
    <row r="37" spans="1:7" ht="22.5" customHeight="1">
      <c r="A37" s="14">
        <v>43556</v>
      </c>
      <c r="B37" s="9">
        <f>COUNTIFS(オナブ_貼付!$B:$B,"&gt;="&amp;$A37,オナブ_貼付!$B:$B,"&lt;"&amp;(EOMONTH($A37,0)+1),オナブ_貼付!$D:$D,"配当（利益相当分・源泉徴収前）")</f>
        <v>1</v>
      </c>
      <c r="C37" s="4">
        <f>SUMIFS(オナブ_貼付!$E:$E,オナブ_貼付!$B:$B,"&gt;="&amp;$A37,オナブ_貼付!$B:$B,"&lt;"&amp;(EOMONTH($A37,0)+1),オナブ_貼付!$D:$D,"配当（利益相当分・源泉徴収前）")</f>
        <v>1109</v>
      </c>
      <c r="D37" s="3">
        <f>SUMIFS(オナブ_貼付!$E:$E,オナブ_貼付!$B:$B,"&gt;="&amp;$A37,オナブ_貼付!$B:$B,"&lt;"&amp;(EOMONTH($A37,0)+1),オナブ_貼付!$D:$D,"源泉徴収分")</f>
        <v>-226</v>
      </c>
      <c r="E37" s="4">
        <f t="shared" si="4"/>
        <v>883</v>
      </c>
      <c r="F37" s="9">
        <f>COUNTIFS(オナブ_貼付!$B:$B,"&gt;="&amp;$A37,オナブ_貼付!$B:$B,"&lt;"&amp;(EOMONTH($A37,0)+1),オナブ_貼付!$D:$D,"配当（元本相当分）")</f>
        <v>0</v>
      </c>
      <c r="G37" s="3">
        <f>SUMIFS(オナブ_貼付!$E:$E,オナブ_貼付!$B:$B,"&gt;="&amp;$A37,オナブ_貼付!$B:$B,"&lt;"&amp;(EOMONTH($A37,0)+1),オナブ_貼付!$D:$D,"配当（元本相当分）")</f>
        <v>0</v>
      </c>
    </row>
    <row r="38" spans="1:7" ht="22.5" customHeight="1">
      <c r="A38" s="14">
        <v>43586</v>
      </c>
      <c r="B38" s="9">
        <f>COUNTIFS(オナブ_貼付!$B:$B,"&gt;="&amp;$A38,オナブ_貼付!$B:$B,"&lt;"&amp;(EOMONTH($A38,0)+1),オナブ_貼付!$D:$D,"配当（利益相当分・源泉徴収前）")</f>
        <v>0</v>
      </c>
      <c r="C38" s="4">
        <f>SUMIFS(オナブ_貼付!$E:$E,オナブ_貼付!$B:$B,"&gt;="&amp;$A38,オナブ_貼付!$B:$B,"&lt;"&amp;(EOMONTH($A38,0)+1),オナブ_貼付!$D:$D,"配当（利益相当分・源泉徴収前）")</f>
        <v>0</v>
      </c>
      <c r="D38" s="3">
        <f>SUMIFS(オナブ_貼付!$E:$E,オナブ_貼付!$B:$B,"&gt;="&amp;$A38,オナブ_貼付!$B:$B,"&lt;"&amp;(EOMONTH($A38,0)+1),オナブ_貼付!$D:$D,"源泉徴収分")</f>
        <v>0</v>
      </c>
      <c r="E38" s="4">
        <f t="shared" si="4"/>
        <v>0</v>
      </c>
      <c r="F38" s="9">
        <f>COUNTIFS(オナブ_貼付!$B:$B,"&gt;="&amp;$A38,オナブ_貼付!$B:$B,"&lt;"&amp;(EOMONTH($A38,0)+1),オナブ_貼付!$D:$D,"配当（元本相当分）")</f>
        <v>0</v>
      </c>
      <c r="G38" s="3">
        <f>SUMIFS(オナブ_貼付!$E:$E,オナブ_貼付!$B:$B,"&gt;="&amp;$A38,オナブ_貼付!$B:$B,"&lt;"&amp;(EOMONTH($A38,0)+1),オナブ_貼付!$D:$D,"配当（元本相当分）")</f>
        <v>0</v>
      </c>
    </row>
    <row r="39" spans="1:7" ht="22.5" customHeight="1">
      <c r="A39" s="14">
        <v>43617</v>
      </c>
      <c r="B39" s="9">
        <f>COUNTIFS(オナブ_貼付!$B:$B,"&gt;="&amp;$A39,オナブ_貼付!$B:$B,"&lt;"&amp;(EOMONTH($A39,0)+1),オナブ_貼付!$D:$D,"配当（利益相当分・源泉徴収前）")</f>
        <v>0</v>
      </c>
      <c r="C39" s="4">
        <f>SUMIFS(オナブ_貼付!$E:$E,オナブ_貼付!$B:$B,"&gt;="&amp;$A39,オナブ_貼付!$B:$B,"&lt;"&amp;(EOMONTH($A39,0)+1),オナブ_貼付!$D:$D,"配当（利益相当分・源泉徴収前）")</f>
        <v>0</v>
      </c>
      <c r="D39" s="3">
        <f>SUMIFS(オナブ_貼付!$E:$E,オナブ_貼付!$B:$B,"&gt;="&amp;$A39,オナブ_貼付!$B:$B,"&lt;"&amp;(EOMONTH($A39,0)+1),オナブ_貼付!$D:$D,"源泉徴収分")</f>
        <v>0</v>
      </c>
      <c r="E39" s="4">
        <f t="shared" si="4"/>
        <v>0</v>
      </c>
      <c r="F39" s="9">
        <f>COUNTIFS(オナブ_貼付!$B:$B,"&gt;="&amp;$A39,オナブ_貼付!$B:$B,"&lt;"&amp;(EOMONTH($A39,0)+1),オナブ_貼付!$D:$D,"配当（元本相当分）")</f>
        <v>0</v>
      </c>
      <c r="G39" s="3">
        <f>SUMIFS(オナブ_貼付!$E:$E,オナブ_貼付!$B:$B,"&gt;="&amp;$A39,オナブ_貼付!$B:$B,"&lt;"&amp;(EOMONTH($A39,0)+1),オナブ_貼付!$D:$D,"配当（元本相当分）")</f>
        <v>0</v>
      </c>
    </row>
    <row r="40" spans="1:7" ht="22.5" customHeight="1">
      <c r="A40" s="14">
        <v>43647</v>
      </c>
      <c r="B40" s="9">
        <f>COUNTIFS(オナブ_貼付!$B:$B,"&gt;="&amp;$A40,オナブ_貼付!$B:$B,"&lt;"&amp;(EOMONTH($A40,0)+1),オナブ_貼付!$D:$D,"配当（利益相当分・源泉徴収前）")</f>
        <v>1</v>
      </c>
      <c r="C40" s="4">
        <f>SUMIFS(オナブ_貼付!$E:$E,オナブ_貼付!$B:$B,"&gt;="&amp;$A40,オナブ_貼付!$B:$B,"&lt;"&amp;(EOMONTH($A40,0)+1),オナブ_貼付!$D:$D,"配当（利益相当分・源泉徴収前）")</f>
        <v>1121</v>
      </c>
      <c r="D40" s="3">
        <f>SUMIFS(オナブ_貼付!$E:$E,オナブ_貼付!$B:$B,"&gt;="&amp;$A40,オナブ_貼付!$B:$B,"&lt;"&amp;(EOMONTH($A40,0)+1),オナブ_貼付!$D:$D,"源泉徴収分")</f>
        <v>-228</v>
      </c>
      <c r="E40" s="4">
        <f t="shared" si="4"/>
        <v>893</v>
      </c>
      <c r="F40" s="9">
        <f>COUNTIFS(オナブ_貼付!$B:$B,"&gt;="&amp;$A40,オナブ_貼付!$B:$B,"&lt;"&amp;(EOMONTH($A40,0)+1),オナブ_貼付!$D:$D,"配当（元本相当分）")</f>
        <v>0</v>
      </c>
      <c r="G40" s="3">
        <f>SUMIFS(オナブ_貼付!$E:$E,オナブ_貼付!$B:$B,"&gt;="&amp;$A40,オナブ_貼付!$B:$B,"&lt;"&amp;(EOMONTH($A40,0)+1),オナブ_貼付!$D:$D,"配当（元本相当分）")</f>
        <v>0</v>
      </c>
    </row>
    <row r="41" spans="1:7" ht="22.5" customHeight="1">
      <c r="A41" s="14">
        <v>43678</v>
      </c>
      <c r="B41" s="9">
        <f>COUNTIFS(オナブ_貼付!$B:$B,"&gt;="&amp;$A41,オナブ_貼付!$B:$B,"&lt;"&amp;(EOMONTH($A41,0)+1),オナブ_貼付!$D:$D,"配当（利益相当分・源泉徴収前）")</f>
        <v>1</v>
      </c>
      <c r="C41" s="4">
        <f>SUMIFS(オナブ_貼付!$E:$E,オナブ_貼付!$B:$B,"&gt;="&amp;$A41,オナブ_貼付!$B:$B,"&lt;"&amp;(EOMONTH($A41,0)+1),オナブ_貼付!$D:$D,"配当（利益相当分・源泉徴収前）")</f>
        <v>384</v>
      </c>
      <c r="D41" s="3">
        <f>SUMIFS(オナブ_貼付!$E:$E,オナブ_貼付!$B:$B,"&gt;="&amp;$A41,オナブ_貼付!$B:$B,"&lt;"&amp;(EOMONTH($A41,0)+1),オナブ_貼付!$D:$D,"源泉徴収分")</f>
        <v>-78</v>
      </c>
      <c r="E41" s="4">
        <f t="shared" si="4"/>
        <v>306</v>
      </c>
      <c r="F41" s="9">
        <f>COUNTIFS(オナブ_貼付!$B:$B,"&gt;="&amp;$A41,オナブ_貼付!$B:$B,"&lt;"&amp;(EOMONTH($A41,0)+1),オナブ_貼付!$D:$D,"配当（元本相当分）")</f>
        <v>1</v>
      </c>
      <c r="G41" s="3">
        <f>SUMIFS(オナブ_貼付!$E:$E,オナブ_貼付!$B:$B,"&gt;="&amp;$A41,オナブ_貼付!$B:$B,"&lt;"&amp;(EOMONTH($A41,0)+1),オナブ_貼付!$D:$D,"配当（元本相当分）")</f>
        <v>100000</v>
      </c>
    </row>
    <row r="42" spans="1:7" ht="22.5" customHeight="1">
      <c r="A42" s="14">
        <v>43709</v>
      </c>
      <c r="B42" s="9">
        <f>COUNTIFS(オナブ_貼付!$B:$B,"&gt;="&amp;$A42,オナブ_貼付!$B:$B,"&lt;"&amp;(EOMONTH($A42,0)+1),オナブ_貼付!$D:$D,"配当（利益相当分・源泉徴収前）")</f>
        <v>0</v>
      </c>
      <c r="C42" s="4">
        <f>SUMIFS(オナブ_貼付!$E:$E,オナブ_貼付!$B:$B,"&gt;="&amp;$A42,オナブ_貼付!$B:$B,"&lt;"&amp;(EOMONTH($A42,0)+1),オナブ_貼付!$D:$D,"配当（利益相当分・源泉徴収前）")</f>
        <v>0</v>
      </c>
      <c r="D42" s="3">
        <f>SUMIFS(オナブ_貼付!$E:$E,オナブ_貼付!$B:$B,"&gt;="&amp;$A42,オナブ_貼付!$B:$B,"&lt;"&amp;(EOMONTH($A42,0)+1),オナブ_貼付!$D:$D,"源泉徴収分")</f>
        <v>0</v>
      </c>
      <c r="E42" s="4">
        <f t="shared" si="4"/>
        <v>0</v>
      </c>
      <c r="F42" s="9">
        <f>COUNTIFS(オナブ_貼付!$B:$B,"&gt;="&amp;$A42,オナブ_貼付!$B:$B,"&lt;"&amp;(EOMONTH($A42,0)+1),オナブ_貼付!$D:$D,"配当（元本相当分）")</f>
        <v>0</v>
      </c>
      <c r="G42" s="3">
        <f>SUMIFS(オナブ_貼付!$E:$E,オナブ_貼付!$B:$B,"&gt;="&amp;$A42,オナブ_貼付!$B:$B,"&lt;"&amp;(EOMONTH($A42,0)+1),オナブ_貼付!$D:$D,"配当（元本相当分）")</f>
        <v>0</v>
      </c>
    </row>
    <row r="43" spans="1:7" ht="22.5" customHeight="1">
      <c r="A43" s="14">
        <v>43739</v>
      </c>
      <c r="B43" s="9">
        <f>COUNTIFS(オナブ_貼付!$B:$B,"&gt;="&amp;$A43,オナブ_貼付!$B:$B,"&lt;"&amp;(EOMONTH($A43,0)+1),オナブ_貼付!$D:$D,"配当（利益相当分・源泉徴収前）")</f>
        <v>0</v>
      </c>
      <c r="C43" s="4">
        <f>SUMIFS(オナブ_貼付!$E:$E,オナブ_貼付!$B:$B,"&gt;="&amp;$A43,オナブ_貼付!$B:$B,"&lt;"&amp;(EOMONTH($A43,0)+1),オナブ_貼付!$D:$D,"配当（利益相当分・源泉徴収前）")</f>
        <v>0</v>
      </c>
      <c r="D43" s="3">
        <f>SUMIFS(オナブ_貼付!$E:$E,オナブ_貼付!$B:$B,"&gt;="&amp;$A43,オナブ_貼付!$B:$B,"&lt;"&amp;(EOMONTH($A43,0)+1),オナブ_貼付!$D:$D,"源泉徴収分")</f>
        <v>0</v>
      </c>
      <c r="E43" s="4">
        <f t="shared" si="4"/>
        <v>0</v>
      </c>
      <c r="F43" s="9">
        <f>COUNTIFS(オナブ_貼付!$B:$B,"&gt;="&amp;$A43,オナブ_貼付!$B:$B,"&lt;"&amp;(EOMONTH($A43,0)+1),オナブ_貼付!$D:$D,"配当（元本相当分）")</f>
        <v>0</v>
      </c>
      <c r="G43" s="3">
        <f>SUMIFS(オナブ_貼付!$E:$E,オナブ_貼付!$B:$B,"&gt;="&amp;$A43,オナブ_貼付!$B:$B,"&lt;"&amp;(EOMONTH($A43,0)+1),オナブ_貼付!$D:$D,"配当（元本相当分）")</f>
        <v>0</v>
      </c>
    </row>
    <row r="44" spans="1:7" ht="22.5" customHeight="1">
      <c r="A44" s="14">
        <v>43770</v>
      </c>
      <c r="B44" s="9">
        <f>COUNTIFS(オナブ_貼付!$B:$B,"&gt;="&amp;$A44,オナブ_貼付!$B:$B,"&lt;"&amp;(EOMONTH($A44,0)+1),オナブ_貼付!$D:$D,"配当（利益相当分・源泉徴収前）")</f>
        <v>0</v>
      </c>
      <c r="C44" s="4">
        <f>SUMIFS(オナブ_貼付!$E:$E,オナブ_貼付!$B:$B,"&gt;="&amp;$A44,オナブ_貼付!$B:$B,"&lt;"&amp;(EOMONTH($A44,0)+1),オナブ_貼付!$D:$D,"配当（利益相当分・源泉徴収前）")</f>
        <v>0</v>
      </c>
      <c r="D44" s="3">
        <f>SUMIFS(オナブ_貼付!$E:$E,オナブ_貼付!$B:$B,"&gt;="&amp;$A44,オナブ_貼付!$B:$B,"&lt;"&amp;(EOMONTH($A44,0)+1),オナブ_貼付!$D:$D,"源泉徴収分")</f>
        <v>0</v>
      </c>
      <c r="E44" s="4">
        <f t="shared" si="4"/>
        <v>0</v>
      </c>
      <c r="F44" s="9">
        <f>COUNTIFS(オナブ_貼付!$B:$B,"&gt;="&amp;$A44,オナブ_貼付!$B:$B,"&lt;"&amp;(EOMONTH($A44,0)+1),オナブ_貼付!$D:$D,"配当（元本相当分）")</f>
        <v>0</v>
      </c>
      <c r="G44" s="3">
        <f>SUMIFS(オナブ_貼付!$E:$E,オナブ_貼付!$B:$B,"&gt;="&amp;$A44,オナブ_貼付!$B:$B,"&lt;"&amp;(EOMONTH($A44,0)+1),オナブ_貼付!$D:$D,"配当（元本相当分）")</f>
        <v>0</v>
      </c>
    </row>
    <row r="45" spans="1:7" ht="22.5" customHeight="1">
      <c r="A45" s="14">
        <v>43800</v>
      </c>
      <c r="B45" s="9">
        <f>COUNTIFS(オナブ_貼付!$B:$B,"&gt;="&amp;$A45,オナブ_貼付!$B:$B,"&lt;"&amp;(EOMONTH($A45,0)+1),オナブ_貼付!$D:$D,"配当（利益相当分・源泉徴収前）")</f>
        <v>0</v>
      </c>
      <c r="C45" s="4">
        <f>SUMIFS(オナブ_貼付!$E:$E,オナブ_貼付!$B:$B,"&gt;="&amp;$A45,オナブ_貼付!$B:$B,"&lt;"&amp;(EOMONTH($A45,0)+1),オナブ_貼付!$D:$D,"配当（利益相当分・源泉徴収前）")</f>
        <v>0</v>
      </c>
      <c r="D45" s="3">
        <f>SUMIFS(オナブ_貼付!$E:$E,オナブ_貼付!$B:$B,"&gt;="&amp;$A45,オナブ_貼付!$B:$B,"&lt;"&amp;(EOMONTH($A45,0)+1),オナブ_貼付!$D:$D,"源泉徴収分")</f>
        <v>0</v>
      </c>
      <c r="E45" s="4">
        <f t="shared" si="4"/>
        <v>0</v>
      </c>
      <c r="F45" s="9">
        <f>COUNTIFS(オナブ_貼付!$B:$B,"&gt;="&amp;$A45,オナブ_貼付!$B:$B,"&lt;"&amp;(EOMONTH($A45,0)+1),オナブ_貼付!$D:$D,"配当（元本相当分）")</f>
        <v>0</v>
      </c>
      <c r="G45" s="3">
        <f>SUMIFS(オナブ_貼付!$E:$E,オナブ_貼付!$B:$B,"&gt;="&amp;$A45,オナブ_貼付!$B:$B,"&lt;"&amp;(EOMONTH($A45,0)+1),オナブ_貼付!$D:$D,"配当（元本相当分）")</f>
        <v>0</v>
      </c>
    </row>
    <row r="46" spans="1:7" ht="22.5" customHeight="1">
      <c r="A46" s="15" t="s">
        <v>14</v>
      </c>
      <c r="B46" s="10">
        <f t="shared" ref="B46:G46" si="5">SUM(B34:B45)</f>
        <v>4</v>
      </c>
      <c r="C46" s="8">
        <f t="shared" si="5"/>
        <v>3994</v>
      </c>
      <c r="D46" s="8">
        <f t="shared" si="5"/>
        <v>-813</v>
      </c>
      <c r="E46" s="8">
        <f t="shared" si="5"/>
        <v>3181</v>
      </c>
      <c r="F46" s="10">
        <f t="shared" si="5"/>
        <v>1</v>
      </c>
      <c r="G46" s="8">
        <f t="shared" si="5"/>
        <v>100000</v>
      </c>
    </row>
  </sheetData>
  <mergeCells count="1">
    <mergeCell ref="A1:G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SBISL_貼付</vt:lpstr>
      <vt:lpstr>SBISL_集計</vt:lpstr>
      <vt:lpstr>クラバン_貼付</vt:lpstr>
      <vt:lpstr>クラバン_集計</vt:lpstr>
      <vt:lpstr>クラクレ</vt:lpstr>
      <vt:lpstr>オナブ_貼付</vt:lpstr>
      <vt:lpstr>オナブ_集計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2021-02-08T02:29:38Z</dcterms:modified>
</cp:coreProperties>
</file>